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aizu\総務課\Syomu\8.新穂高山荘\山荘改善提案\H28改善活動\各種フロー、マニュアル\2018.8.3ver\"/>
    </mc:Choice>
  </mc:AlternateContent>
  <workbookProtection workbookAlgorithmName="SHA-512" workbookHashValue="+2jLkrdRt8mcS8FtqmsxCtePaSCIDyA3JSZnKHVamRbYNO3h6Nl8UM1L600mmf64WSBe02EatMTCD/fjS4dhlw==" workbookSaltValue="9ke0kiyi3hfuWTB1oR3o+A==" workbookSpinCount="100000" lockStructure="1"/>
  <bookViews>
    <workbookView xWindow="0" yWindow="0" windowWidth="21570" windowHeight="8340"/>
  </bookViews>
  <sheets>
    <sheet name="申込書" sheetId="1" r:id="rId1"/>
    <sheet name="リスト" sheetId="4" state="hidden" r:id="rId2"/>
    <sheet name="宿泊者名簿" sheetId="2" r:id="rId3"/>
    <sheet name="宿泊者名簿2枚目" sheetId="5" r:id="rId4"/>
  </sheets>
  <definedNames>
    <definedName name="_xlnm.Print_Area" localSheetId="2">宿泊者名簿!$A$1:$W$45</definedName>
    <definedName name="_xlnm.Print_Area" localSheetId="3">宿泊者名簿2枚目!$A$1:$W$41</definedName>
    <definedName name="_xlnm.Print_Area" localSheetId="0">申込書!$A$1:$AA$62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 r="H6" i="2" l="1"/>
  <c r="Q6" i="2"/>
  <c r="J6" i="2"/>
  <c r="E6" i="2" l="1"/>
  <c r="N6" i="2" l="1"/>
  <c r="S6" i="2"/>
  <c r="R30" i="1" l="1"/>
  <c r="O30" i="1"/>
  <c r="L30" i="1"/>
  <c r="H51" i="1" s="1"/>
  <c r="AA29" i="1"/>
  <c r="AA28" i="1"/>
  <c r="AA27" i="1"/>
  <c r="AA26" i="1"/>
  <c r="AA25" i="1"/>
  <c r="AA24" i="1"/>
  <c r="AA23" i="1"/>
  <c r="AA22" i="1"/>
  <c r="AA21" i="1"/>
  <c r="AA20" i="1"/>
  <c r="AA19" i="1"/>
  <c r="AA18" i="1"/>
  <c r="AA17" i="1"/>
  <c r="AA16" i="1"/>
  <c r="AB16" i="1" s="1"/>
  <c r="L11" i="1"/>
  <c r="AB17" i="1" l="1"/>
  <c r="AB18" i="1"/>
  <c r="AB20" i="1"/>
  <c r="AB22" i="1"/>
  <c r="AB24" i="1"/>
  <c r="AB26" i="1"/>
  <c r="AB28" i="1"/>
  <c r="AB21" i="1"/>
  <c r="AB25" i="1"/>
  <c r="AB29" i="1"/>
  <c r="AB19" i="1"/>
  <c r="AB23" i="1"/>
  <c r="AB27" i="1"/>
  <c r="V10" i="1"/>
  <c r="D45" i="1"/>
  <c r="T10" i="1"/>
  <c r="U39" i="1" l="1"/>
  <c r="U18" i="1"/>
  <c r="U25" i="1"/>
  <c r="U17" i="1"/>
  <c r="U16" i="1"/>
  <c r="U27" i="1"/>
  <c r="U23" i="1"/>
  <c r="U22" i="1"/>
  <c r="U21" i="1"/>
  <c r="U20" i="1"/>
  <c r="U19" i="1"/>
  <c r="S35" i="4"/>
  <c r="S36" i="4"/>
  <c r="S38" i="4"/>
  <c r="S40" i="4"/>
  <c r="S42" i="4"/>
  <c r="S44" i="4"/>
  <c r="S46" i="4"/>
  <c r="S48" i="4"/>
  <c r="S50" i="4"/>
  <c r="S52" i="4"/>
  <c r="S54" i="4"/>
  <c r="S56" i="4"/>
  <c r="S58" i="4"/>
  <c r="S60" i="4"/>
  <c r="S62" i="4"/>
  <c r="S64" i="4"/>
  <c r="S66" i="4"/>
  <c r="S68" i="4"/>
  <c r="S70" i="4"/>
  <c r="S72" i="4"/>
  <c r="S74" i="4"/>
  <c r="S76" i="4"/>
  <c r="S78" i="4"/>
  <c r="S80" i="4"/>
  <c r="S82" i="4"/>
  <c r="S84" i="4"/>
  <c r="S86" i="4"/>
  <c r="S88" i="4"/>
  <c r="S90" i="4"/>
  <c r="S92" i="4"/>
  <c r="S94" i="4"/>
  <c r="S96" i="4"/>
  <c r="S98" i="4"/>
  <c r="S100" i="4"/>
  <c r="S102" i="4"/>
  <c r="S104" i="4"/>
  <c r="S106" i="4"/>
  <c r="S108" i="4"/>
  <c r="S110" i="4"/>
  <c r="S112" i="4"/>
  <c r="S114" i="4"/>
  <c r="S116" i="4"/>
  <c r="S118" i="4"/>
  <c r="S120" i="4"/>
  <c r="S122" i="4"/>
  <c r="S124" i="4"/>
  <c r="S126" i="4"/>
  <c r="S128" i="4"/>
  <c r="S130" i="4"/>
  <c r="S132" i="4"/>
  <c r="S134" i="4"/>
  <c r="S136" i="4"/>
  <c r="S138" i="4"/>
  <c r="S140" i="4"/>
  <c r="S142" i="4"/>
  <c r="S144" i="4"/>
  <c r="S146" i="4"/>
  <c r="S148" i="4"/>
  <c r="S150" i="4"/>
  <c r="S152" i="4"/>
  <c r="S154" i="4"/>
  <c r="S156" i="4"/>
  <c r="S158" i="4"/>
  <c r="S160" i="4"/>
  <c r="S162" i="4"/>
  <c r="S164" i="4"/>
  <c r="S166" i="4"/>
  <c r="S168" i="4"/>
  <c r="S170" i="4"/>
  <c r="S172" i="4"/>
  <c r="S174" i="4"/>
  <c r="S37" i="4"/>
  <c r="S39" i="4"/>
  <c r="S41" i="4"/>
  <c r="S43" i="4"/>
  <c r="S45" i="4"/>
  <c r="S47" i="4"/>
  <c r="S49" i="4"/>
  <c r="S51" i="4"/>
  <c r="S53" i="4"/>
  <c r="S55" i="4"/>
  <c r="S57" i="4"/>
  <c r="S59" i="4"/>
  <c r="S61" i="4"/>
  <c r="S63" i="4"/>
  <c r="S65" i="4"/>
  <c r="S67" i="4"/>
  <c r="S69" i="4"/>
  <c r="S71" i="4"/>
  <c r="S73" i="4"/>
  <c r="S75" i="4"/>
  <c r="S77" i="4"/>
  <c r="S79" i="4"/>
  <c r="S81" i="4"/>
  <c r="S83" i="4"/>
  <c r="S85" i="4"/>
  <c r="S87" i="4"/>
  <c r="S89" i="4"/>
  <c r="S91" i="4"/>
  <c r="S93" i="4"/>
  <c r="S95" i="4"/>
  <c r="S97" i="4"/>
  <c r="S99" i="4"/>
  <c r="S101" i="4"/>
  <c r="S103" i="4"/>
  <c r="S105" i="4"/>
  <c r="S107" i="4"/>
  <c r="S109" i="4"/>
  <c r="S111" i="4"/>
  <c r="S113" i="4"/>
  <c r="S115" i="4"/>
  <c r="S117" i="4"/>
  <c r="S119" i="4"/>
  <c r="S121" i="4"/>
  <c r="S123" i="4"/>
  <c r="S125" i="4"/>
  <c r="S127" i="4"/>
  <c r="S129" i="4"/>
  <c r="S131" i="4"/>
  <c r="S133" i="4"/>
  <c r="S135" i="4"/>
  <c r="S137" i="4"/>
  <c r="S139" i="4"/>
  <c r="S141" i="4"/>
  <c r="S143" i="4"/>
  <c r="S145" i="4"/>
  <c r="S147" i="4"/>
  <c r="S149" i="4"/>
  <c r="S151" i="4"/>
  <c r="S153" i="4"/>
  <c r="S155" i="4"/>
  <c r="S157" i="4"/>
  <c r="S159" i="4"/>
  <c r="S161" i="4"/>
  <c r="S163" i="4"/>
  <c r="S165" i="4"/>
  <c r="S167" i="4"/>
  <c r="S169" i="4"/>
  <c r="S171" i="4"/>
  <c r="S173" i="4"/>
  <c r="S175" i="4"/>
  <c r="S177" i="4"/>
  <c r="S179" i="4"/>
  <c r="S181" i="4"/>
  <c r="S183" i="4"/>
  <c r="S185" i="4"/>
  <c r="S187" i="4"/>
  <c r="S189" i="4"/>
  <c r="S191" i="4"/>
  <c r="S193" i="4"/>
  <c r="S195" i="4"/>
  <c r="S197" i="4"/>
  <c r="S199" i="4"/>
  <c r="S201" i="4"/>
  <c r="S203" i="4"/>
  <c r="S205" i="4"/>
  <c r="S178" i="4"/>
  <c r="S182" i="4"/>
  <c r="S186" i="4"/>
  <c r="S190" i="4"/>
  <c r="S194" i="4"/>
  <c r="S198" i="4"/>
  <c r="S202" i="4"/>
  <c r="S206" i="4"/>
  <c r="S208" i="4"/>
  <c r="S210" i="4"/>
  <c r="S212" i="4"/>
  <c r="S214" i="4"/>
  <c r="S216" i="4"/>
  <c r="S218" i="4"/>
  <c r="S220" i="4"/>
  <c r="S222" i="4"/>
  <c r="S224" i="4"/>
  <c r="S226" i="4"/>
  <c r="S228" i="4"/>
  <c r="S232" i="4"/>
  <c r="S236" i="4"/>
  <c r="S176" i="4"/>
  <c r="S180" i="4"/>
  <c r="S184" i="4"/>
  <c r="S188" i="4"/>
  <c r="S192" i="4"/>
  <c r="S196" i="4"/>
  <c r="S200" i="4"/>
  <c r="S204" i="4"/>
  <c r="S207" i="4"/>
  <c r="S209" i="4"/>
  <c r="S211" i="4"/>
  <c r="S213" i="4"/>
  <c r="S215" i="4"/>
  <c r="S217" i="4"/>
  <c r="S219" i="4"/>
  <c r="S221" i="4"/>
  <c r="S223" i="4"/>
  <c r="S225" i="4"/>
  <c r="S227" i="4"/>
  <c r="S229" i="4"/>
  <c r="S231" i="4"/>
  <c r="S233" i="4"/>
  <c r="S235" i="4"/>
  <c r="S230" i="4"/>
  <c r="S234" i="4"/>
  <c r="S4" i="4"/>
  <c r="O5" i="1"/>
  <c r="K51" i="1"/>
  <c r="U51" i="1" s="1"/>
  <c r="U38" i="1"/>
  <c r="U37" i="1"/>
  <c r="U36" i="1"/>
  <c r="U40" i="1"/>
  <c r="U35" i="1"/>
  <c r="U29" i="1"/>
  <c r="U28" i="1"/>
  <c r="U26" i="1"/>
  <c r="U24" i="1"/>
  <c r="S10" i="4"/>
  <c r="S7" i="4"/>
  <c r="S34" i="4"/>
  <c r="S32" i="4"/>
  <c r="S30" i="4"/>
  <c r="S28" i="4"/>
  <c r="S26" i="4"/>
  <c r="S24" i="4"/>
  <c r="S22" i="4"/>
  <c r="S20" i="4"/>
  <c r="S18" i="4"/>
  <c r="S16" i="4"/>
  <c r="S14" i="4"/>
  <c r="S12" i="4"/>
  <c r="S8" i="4"/>
  <c r="S6" i="4"/>
  <c r="S33" i="4"/>
  <c r="S31" i="4"/>
  <c r="S29" i="4"/>
  <c r="S27" i="4"/>
  <c r="S25" i="4"/>
  <c r="S23" i="4"/>
  <c r="S21" i="4"/>
  <c r="S19" i="4"/>
  <c r="S17" i="4"/>
  <c r="S15" i="4"/>
  <c r="S13" i="4"/>
  <c r="S11" i="4"/>
  <c r="S9" i="4"/>
  <c r="S5" i="4"/>
  <c r="R4" i="4" l="1"/>
  <c r="R36" i="4"/>
  <c r="R38" i="4"/>
  <c r="R40" i="4"/>
  <c r="R42" i="4"/>
  <c r="R44" i="4"/>
  <c r="R46" i="4"/>
  <c r="R48" i="4"/>
  <c r="R50" i="4"/>
  <c r="R52" i="4"/>
  <c r="R54" i="4"/>
  <c r="R56" i="4"/>
  <c r="R58" i="4"/>
  <c r="R60" i="4"/>
  <c r="R62" i="4"/>
  <c r="R64" i="4"/>
  <c r="R66" i="4"/>
  <c r="R68" i="4"/>
  <c r="R70" i="4"/>
  <c r="R35" i="4"/>
  <c r="R37" i="4"/>
  <c r="R39" i="4"/>
  <c r="R41" i="4"/>
  <c r="R43" i="4"/>
  <c r="R45" i="4"/>
  <c r="R47" i="4"/>
  <c r="R49" i="4"/>
  <c r="R51" i="4"/>
  <c r="R53" i="4"/>
  <c r="R55" i="4"/>
  <c r="R57" i="4"/>
  <c r="R59" i="4"/>
  <c r="R61" i="4"/>
  <c r="R63" i="4"/>
  <c r="R65" i="4"/>
  <c r="R67" i="4"/>
  <c r="R69" i="4"/>
  <c r="R71" i="4"/>
  <c r="U41" i="1"/>
  <c r="U30" i="1"/>
  <c r="R6" i="4"/>
  <c r="R33" i="4"/>
  <c r="R29" i="4"/>
  <c r="R25" i="4"/>
  <c r="R21" i="4"/>
  <c r="R17" i="4"/>
  <c r="R13" i="4"/>
  <c r="R9" i="4"/>
  <c r="R32" i="4"/>
  <c r="R28" i="4"/>
  <c r="R24" i="4"/>
  <c r="R20" i="4"/>
  <c r="R16" i="4"/>
  <c r="R12" i="4"/>
  <c r="R8" i="4"/>
  <c r="R7" i="4"/>
  <c r="R5" i="4"/>
  <c r="R31" i="4"/>
  <c r="R27" i="4"/>
  <c r="R23" i="4"/>
  <c r="R19" i="4"/>
  <c r="R15" i="4"/>
  <c r="R11" i="4"/>
  <c r="R34" i="4"/>
  <c r="R30" i="4"/>
  <c r="R26" i="4"/>
  <c r="R22" i="4"/>
  <c r="R18" i="4"/>
  <c r="R14" i="4"/>
  <c r="R10" i="4"/>
  <c r="T4" i="4" l="1"/>
  <c r="U52" i="1"/>
  <c r="T17" i="4"/>
  <c r="T15" i="4"/>
  <c r="T13" i="4"/>
  <c r="T11" i="4"/>
  <c r="T9" i="4"/>
  <c r="T7" i="4"/>
  <c r="T5" i="4"/>
  <c r="T16" i="4"/>
  <c r="T14" i="4"/>
  <c r="T12" i="4"/>
  <c r="T10" i="4"/>
  <c r="T8" i="4"/>
  <c r="T6" i="4"/>
</calcChain>
</file>

<file path=xl/sharedStrings.xml><?xml version="1.0" encoding="utf-8"?>
<sst xmlns="http://schemas.openxmlformats.org/spreadsheetml/2006/main" count="213" uniqueCount="185">
  <si>
    <t>代表者区分</t>
    <rPh sb="0" eb="3">
      <t>ダイヒョウシャ</t>
    </rPh>
    <rPh sb="3" eb="5">
      <t>クブン</t>
    </rPh>
    <phoneticPr fontId="7"/>
  </si>
  <si>
    <t>利用目的</t>
    <rPh sb="0" eb="2">
      <t>リヨウ</t>
    </rPh>
    <rPh sb="2" eb="4">
      <t>モクテキ</t>
    </rPh>
    <phoneticPr fontId="7"/>
  </si>
  <si>
    <t>宿泊期間</t>
    <rPh sb="0" eb="2">
      <t>シュクハク</t>
    </rPh>
    <rPh sb="2" eb="4">
      <t>キカン</t>
    </rPh>
    <phoneticPr fontId="7"/>
  </si>
  <si>
    <t>月</t>
    <rPh sb="0" eb="1">
      <t>ガツ</t>
    </rPh>
    <phoneticPr fontId="6"/>
  </si>
  <si>
    <t>日</t>
    <rPh sb="0" eb="1">
      <t>ニチ</t>
    </rPh>
    <phoneticPr fontId="6"/>
  </si>
  <si>
    <t>～</t>
    <phoneticPr fontId="7"/>
  </si>
  <si>
    <t>大人</t>
    <rPh sb="0" eb="2">
      <t>オトナ</t>
    </rPh>
    <phoneticPr fontId="7"/>
  </si>
  <si>
    <t>本館</t>
    <rPh sb="0" eb="2">
      <t>ホンカン</t>
    </rPh>
    <phoneticPr fontId="7"/>
  </si>
  <si>
    <t>一般室</t>
    <rPh sb="0" eb="2">
      <t>イッパン</t>
    </rPh>
    <rPh sb="2" eb="3">
      <t>シツ</t>
    </rPh>
    <phoneticPr fontId="7"/>
  </si>
  <si>
    <t>特別室</t>
    <rPh sb="0" eb="3">
      <t>トクベツシツ</t>
    </rPh>
    <phoneticPr fontId="7"/>
  </si>
  <si>
    <t>別館</t>
    <rPh sb="0" eb="2">
      <t>ベッカン</t>
    </rPh>
    <phoneticPr fontId="7"/>
  </si>
  <si>
    <t>新穂高山荘　利用申込書</t>
    <phoneticPr fontId="7"/>
  </si>
  <si>
    <t>代表者氏名</t>
    <phoneticPr fontId="7"/>
  </si>
  <si>
    <t>代表者区分</t>
    <phoneticPr fontId="7"/>
  </si>
  <si>
    <t>利用目的</t>
    <phoneticPr fontId="7"/>
  </si>
  <si>
    <t xml:space="preserve"> ※教育・研究活動 … クラブ、ゼミ、研修、学会等</t>
    <phoneticPr fontId="7"/>
  </si>
  <si>
    <t>宿泊期間</t>
    <phoneticPr fontId="7"/>
  </si>
  <si>
    <t>（</t>
    <phoneticPr fontId="7"/>
  </si>
  <si>
    <t>泊</t>
    <phoneticPr fontId="7"/>
  </si>
  <si>
    <t>日</t>
    <phoneticPr fontId="7"/>
  </si>
  <si>
    <t>）</t>
    <phoneticPr fontId="6"/>
  </si>
  <si>
    <t>部屋・人数</t>
    <phoneticPr fontId="7"/>
  </si>
  <si>
    <t>大人</t>
    <phoneticPr fontId="7"/>
  </si>
  <si>
    <t>小人</t>
    <phoneticPr fontId="7"/>
  </si>
  <si>
    <t>幼児</t>
    <phoneticPr fontId="7"/>
  </si>
  <si>
    <t>金額</t>
    <phoneticPr fontId="7"/>
  </si>
  <si>
    <t>※年齢は宿泊日現在</t>
    <phoneticPr fontId="7"/>
  </si>
  <si>
    <t>(12歳未満)</t>
    <phoneticPr fontId="7"/>
  </si>
  <si>
    <t>(6歳未満)</t>
    <phoneticPr fontId="7"/>
  </si>
  <si>
    <t>(寝具不要)</t>
    <phoneticPr fontId="7"/>
  </si>
  <si>
    <t>※学生は本館のみご利用できます。</t>
    <phoneticPr fontId="7"/>
  </si>
  <si>
    <t>本館</t>
    <phoneticPr fontId="7"/>
  </si>
  <si>
    <t>一般室</t>
    <phoneticPr fontId="7"/>
  </si>
  <si>
    <t>1室目</t>
    <phoneticPr fontId="6"/>
  </si>
  <si>
    <t>　定員4名</t>
    <phoneticPr fontId="6"/>
  </si>
  <si>
    <t>2室目</t>
    <phoneticPr fontId="6"/>
  </si>
  <si>
    <t>3室目</t>
    <phoneticPr fontId="6"/>
  </si>
  <si>
    <t>※6歳未満でも寝具が必要な場合は、「小人」欄に人数をご記入ください。</t>
    <phoneticPr fontId="7"/>
  </si>
  <si>
    <t>4室目</t>
    <phoneticPr fontId="6"/>
  </si>
  <si>
    <t>5室目</t>
    <phoneticPr fontId="6"/>
  </si>
  <si>
    <t>6室目</t>
    <phoneticPr fontId="6"/>
  </si>
  <si>
    <t>7室目</t>
    <phoneticPr fontId="6"/>
  </si>
  <si>
    <t>8室目</t>
    <phoneticPr fontId="6"/>
  </si>
  <si>
    <t>特別室</t>
    <phoneticPr fontId="7"/>
  </si>
  <si>
    <t>　定員5名</t>
    <phoneticPr fontId="6"/>
  </si>
  <si>
    <t>別館</t>
    <phoneticPr fontId="7"/>
  </si>
  <si>
    <t>　定員7名</t>
    <phoneticPr fontId="6"/>
  </si>
  <si>
    <t>不言山荘　定員5名</t>
    <phoneticPr fontId="7"/>
  </si>
  <si>
    <t>　計　①</t>
    <phoneticPr fontId="7"/>
  </si>
  <si>
    <t>ご希望のお部屋が満室の場合</t>
    <phoneticPr fontId="6"/>
  </si>
  <si>
    <t>第１希望</t>
    <phoneticPr fontId="6"/>
  </si>
  <si>
    <t>第２希望</t>
    <phoneticPr fontId="6"/>
  </si>
  <si>
    <t>お食事</t>
    <phoneticPr fontId="7"/>
  </si>
  <si>
    <t>単価</t>
    <phoneticPr fontId="7"/>
  </si>
  <si>
    <t>回数</t>
    <phoneticPr fontId="7"/>
  </si>
  <si>
    <t>人数</t>
    <phoneticPr fontId="7"/>
  </si>
  <si>
    <t>※昼食は、業者の都合や季節等により対応できない場合があります。
※仕出し弁当は連泊時のみとなります。</t>
    <phoneticPr fontId="7"/>
  </si>
  <si>
    <t>朝食</t>
    <phoneticPr fontId="7"/>
  </si>
  <si>
    <t>昼食</t>
    <phoneticPr fontId="7"/>
  </si>
  <si>
    <t>おにぎり</t>
    <phoneticPr fontId="7"/>
  </si>
  <si>
    <t>仕出し弁当（館内）</t>
    <phoneticPr fontId="7"/>
  </si>
  <si>
    <t>夕食</t>
    <phoneticPr fontId="7"/>
  </si>
  <si>
    <t>Ａ食</t>
    <phoneticPr fontId="7"/>
  </si>
  <si>
    <t>Ｂ食</t>
    <phoneticPr fontId="7"/>
  </si>
  <si>
    <t>お子様メニュー</t>
    <phoneticPr fontId="7"/>
  </si>
  <si>
    <t>　計　②</t>
    <phoneticPr fontId="7"/>
  </si>
  <si>
    <t>お食事の時間</t>
    <phoneticPr fontId="6"/>
  </si>
  <si>
    <t>夕食：18:00</t>
    <phoneticPr fontId="6"/>
  </si>
  <si>
    <t>朝食：</t>
    <phoneticPr fontId="6"/>
  </si>
  <si>
    <t>←ご希望の時間を選択ください。</t>
    <phoneticPr fontId="6"/>
  </si>
  <si>
    <t>チェックイン</t>
    <phoneticPr fontId="7"/>
  </si>
  <si>
    <t>頃</t>
    <phoneticPr fontId="7"/>
  </si>
  <si>
    <t>備考</t>
    <phoneticPr fontId="7"/>
  </si>
  <si>
    <t>※宿泊数とお食事の回数が異なる場合は、こちらにお食事が必要な日にちを必ずご記入ください。
　特別料理のご注文やご要望等がございましたら併せてこちらにご記入ください。</t>
    <phoneticPr fontId="6"/>
  </si>
  <si>
    <t>利用料金</t>
    <phoneticPr fontId="7"/>
  </si>
  <si>
    <t>入湯税　③</t>
    <phoneticPr fontId="7"/>
  </si>
  <si>
    <t>×</t>
    <phoneticPr fontId="7"/>
  </si>
  <si>
    <t>　合計　① ＋ ② ＋ ③</t>
    <phoneticPr fontId="7"/>
  </si>
  <si>
    <t>※特別食は除く</t>
    <phoneticPr fontId="6"/>
  </si>
  <si>
    <t>代表者連絡先</t>
    <phoneticPr fontId="7"/>
  </si>
  <si>
    <t>（代理の場合）氏名</t>
    <phoneticPr fontId="7"/>
  </si>
  <si>
    <t>（代理可）</t>
    <phoneticPr fontId="7"/>
  </si>
  <si>
    <t>住所</t>
    <phoneticPr fontId="7"/>
  </si>
  <si>
    <t>〒</t>
    <phoneticPr fontId="7"/>
  </si>
  <si>
    <t>電話番号　自宅：</t>
    <phoneticPr fontId="7"/>
  </si>
  <si>
    <t>携帯：</t>
    <phoneticPr fontId="7"/>
  </si>
  <si>
    <t>メールアドレス又はＦＡＸ番号：</t>
    <phoneticPr fontId="7"/>
  </si>
  <si>
    <t>EM17000</t>
    <phoneticPr fontId="7"/>
  </si>
  <si>
    <t>本学学生</t>
    <rPh sb="0" eb="2">
      <t>ホンガク</t>
    </rPh>
    <rPh sb="2" eb="4">
      <t>ガクセイ</t>
    </rPh>
    <phoneticPr fontId="7"/>
  </si>
  <si>
    <t>中部　太郎</t>
    <rPh sb="0" eb="2">
      <t>チュウブ</t>
    </rPh>
    <rPh sb="3" eb="5">
      <t>タロウ</t>
    </rPh>
    <phoneticPr fontId="7"/>
  </si>
  <si>
    <t>例</t>
    <rPh sb="0" eb="1">
      <t>レイ</t>
    </rPh>
    <phoneticPr fontId="7"/>
  </si>
  <si>
    <t>区分</t>
    <rPh sb="0" eb="2">
      <t>クブン</t>
    </rPh>
    <phoneticPr fontId="7"/>
  </si>
  <si>
    <t>利　用　者　区　分</t>
    <phoneticPr fontId="7"/>
  </si>
  <si>
    <t>年齢</t>
    <rPh sb="0" eb="1">
      <t>トシ</t>
    </rPh>
    <rPh sb="1" eb="2">
      <t>ヨワイ</t>
    </rPh>
    <phoneticPr fontId="7"/>
  </si>
  <si>
    <t>No.</t>
    <phoneticPr fontId="7"/>
  </si>
  <si>
    <t>　・「年齢」は入湯税の根拠となりますので、正しくご記入ください。</t>
    <rPh sb="7" eb="9">
      <t>ニュウトウ</t>
    </rPh>
    <rPh sb="9" eb="10">
      <t>ゼイ</t>
    </rPh>
    <rPh sb="11" eb="13">
      <t>コンキョ</t>
    </rPh>
    <rPh sb="25" eb="27">
      <t>キニュウ</t>
    </rPh>
    <phoneticPr fontId="7"/>
  </si>
  <si>
    <t>＊ 記 入 上 の お 願 い ＊</t>
    <phoneticPr fontId="7"/>
  </si>
  <si>
    <t>　　新穂高山荘宿泊者名簿　　　</t>
    <rPh sb="7" eb="10">
      <t>シュクハクシャ</t>
    </rPh>
    <rPh sb="10" eb="12">
      <t>メイボ</t>
    </rPh>
    <phoneticPr fontId="7"/>
  </si>
  <si>
    <t>性別</t>
    <rPh sb="0" eb="2">
      <t>セイベツ</t>
    </rPh>
    <phoneticPr fontId="7"/>
  </si>
  <si>
    <t>男</t>
    <rPh sb="0" eb="1">
      <t>オトコ</t>
    </rPh>
    <phoneticPr fontId="4"/>
  </si>
  <si>
    <t>２．その他</t>
    <rPh sb="4" eb="5">
      <t>タ</t>
    </rPh>
    <phoneticPr fontId="7"/>
  </si>
  <si>
    <t>１．教育・研究活動のため</t>
    <rPh sb="2" eb="4">
      <t>キョウイク</t>
    </rPh>
    <rPh sb="5" eb="7">
      <t>ケンキュウ</t>
    </rPh>
    <rPh sb="7" eb="9">
      <t>カツドウ</t>
    </rPh>
    <phoneticPr fontId="7"/>
  </si>
  <si>
    <t>不可</t>
    <rPh sb="0" eb="2">
      <t>フカ</t>
    </rPh>
    <phoneticPr fontId="7"/>
  </si>
  <si>
    <t>８．幸友会会員</t>
    <rPh sb="2" eb="3">
      <t>コウ</t>
    </rPh>
    <rPh sb="3" eb="4">
      <t>ユウ</t>
    </rPh>
    <rPh sb="4" eb="5">
      <t>カイ</t>
    </rPh>
    <rPh sb="5" eb="7">
      <t>カイイン</t>
    </rPh>
    <phoneticPr fontId="7"/>
  </si>
  <si>
    <t>７．卒業生及びその家族</t>
    <rPh sb="2" eb="4">
      <t>ソツギョウ</t>
    </rPh>
    <rPh sb="4" eb="5">
      <t>セイ</t>
    </rPh>
    <rPh sb="5" eb="6">
      <t>オヨ</t>
    </rPh>
    <rPh sb="9" eb="11">
      <t>カゾク</t>
    </rPh>
    <phoneticPr fontId="7"/>
  </si>
  <si>
    <t>６．学生の家族</t>
    <rPh sb="2" eb="4">
      <t>ガクセイ</t>
    </rPh>
    <rPh sb="5" eb="7">
      <t>カゾク</t>
    </rPh>
    <phoneticPr fontId="7"/>
  </si>
  <si>
    <t>５．旧教職員及びその家族、親族</t>
    <rPh sb="2" eb="3">
      <t>キュウ</t>
    </rPh>
    <rPh sb="3" eb="6">
      <t>キョウショクイン</t>
    </rPh>
    <rPh sb="6" eb="7">
      <t>オヨ</t>
    </rPh>
    <rPh sb="10" eb="12">
      <t>カゾク</t>
    </rPh>
    <rPh sb="13" eb="15">
      <t>シンゾク</t>
    </rPh>
    <phoneticPr fontId="7"/>
  </si>
  <si>
    <t>不言山荘</t>
    <rPh sb="0" eb="2">
      <t>フゲン</t>
    </rPh>
    <rPh sb="2" eb="4">
      <t>サンソウ</t>
    </rPh>
    <phoneticPr fontId="6"/>
  </si>
  <si>
    <t>４．教職員の親族（3親等以上）</t>
    <rPh sb="2" eb="5">
      <t>キョウショクイン</t>
    </rPh>
    <rPh sb="6" eb="8">
      <t>シンゾク</t>
    </rPh>
    <rPh sb="10" eb="12">
      <t>シントウ</t>
    </rPh>
    <rPh sb="12" eb="14">
      <t>イジョウ</t>
    </rPh>
    <phoneticPr fontId="7"/>
  </si>
  <si>
    <t>別館</t>
    <rPh sb="0" eb="2">
      <t>ベッカン</t>
    </rPh>
    <phoneticPr fontId="6"/>
  </si>
  <si>
    <t>３．教職員の家族（2親等以内）</t>
    <rPh sb="2" eb="4">
      <t>キョウショク</t>
    </rPh>
    <rPh sb="4" eb="5">
      <t>イン</t>
    </rPh>
    <rPh sb="6" eb="8">
      <t>カゾク</t>
    </rPh>
    <rPh sb="10" eb="12">
      <t>シントウ</t>
    </rPh>
    <rPh sb="12" eb="14">
      <t>イナイ</t>
    </rPh>
    <phoneticPr fontId="7"/>
  </si>
  <si>
    <t>特別室</t>
    <rPh sb="0" eb="3">
      <t>トクベツシツ</t>
    </rPh>
    <phoneticPr fontId="6"/>
  </si>
  <si>
    <t>２．中部大学教職員</t>
    <rPh sb="2" eb="4">
      <t>チュウブ</t>
    </rPh>
    <rPh sb="4" eb="6">
      <t>ダイガク</t>
    </rPh>
    <rPh sb="6" eb="8">
      <t>キョウショク</t>
    </rPh>
    <rPh sb="8" eb="9">
      <t>イン</t>
    </rPh>
    <phoneticPr fontId="7"/>
  </si>
  <si>
    <t>一般室</t>
    <rPh sb="0" eb="2">
      <t>イッパン</t>
    </rPh>
    <rPh sb="2" eb="3">
      <t>シツ</t>
    </rPh>
    <phoneticPr fontId="6"/>
  </si>
  <si>
    <t>１．中部大学学生</t>
    <rPh sb="2" eb="4">
      <t>チュウブ</t>
    </rPh>
    <rPh sb="4" eb="6">
      <t>ダイガク</t>
    </rPh>
    <rPh sb="6" eb="8">
      <t>ガクセイ</t>
    </rPh>
    <phoneticPr fontId="7"/>
  </si>
  <si>
    <t>日</t>
    <rPh sb="0" eb="1">
      <t>ヒ</t>
    </rPh>
    <phoneticPr fontId="6"/>
  </si>
  <si>
    <t>月</t>
    <rPh sb="0" eb="1">
      <t>ツキ</t>
    </rPh>
    <phoneticPr fontId="6"/>
  </si>
  <si>
    <t>年</t>
    <rPh sb="0" eb="1">
      <t>ネン</t>
    </rPh>
    <phoneticPr fontId="6"/>
  </si>
  <si>
    <t>子供</t>
    <rPh sb="0" eb="2">
      <t>コドモ</t>
    </rPh>
    <phoneticPr fontId="7"/>
  </si>
  <si>
    <t>2人目以降の金額</t>
    <rPh sb="1" eb="2">
      <t>ヒト</t>
    </rPh>
    <rPh sb="2" eb="3">
      <t>メ</t>
    </rPh>
    <rPh sb="3" eb="5">
      <t>イコウ</t>
    </rPh>
    <rPh sb="6" eb="8">
      <t>キンガク</t>
    </rPh>
    <phoneticPr fontId="7"/>
  </si>
  <si>
    <t>不言山荘</t>
    <rPh sb="0" eb="2">
      <t>フゲン</t>
    </rPh>
    <rPh sb="2" eb="4">
      <t>サンソウ</t>
    </rPh>
    <phoneticPr fontId="7"/>
  </si>
  <si>
    <t>※宿泊者名簿も入力ください</t>
    <rPh sb="1" eb="3">
      <t>シュクハク</t>
    </rPh>
    <rPh sb="3" eb="4">
      <t>シャ</t>
    </rPh>
    <rPh sb="4" eb="6">
      <t>メイボ</t>
    </rPh>
    <rPh sb="7" eb="9">
      <t>ニュウリョク</t>
    </rPh>
    <phoneticPr fontId="7"/>
  </si>
  <si>
    <t>・特別室　→特</t>
    <rPh sb="1" eb="4">
      <t>トクベツシツ</t>
    </rPh>
    <rPh sb="6" eb="7">
      <t>トク</t>
    </rPh>
    <phoneticPr fontId="4"/>
  </si>
  <si>
    <t>・別館　　→別</t>
    <rPh sb="1" eb="3">
      <t>ベッカン</t>
    </rPh>
    <rPh sb="6" eb="7">
      <t>ベツ</t>
    </rPh>
    <phoneticPr fontId="4"/>
  </si>
  <si>
    <t>・不言山荘→不</t>
    <rPh sb="1" eb="3">
      <t>フゲン</t>
    </rPh>
    <rPh sb="3" eb="5">
      <t>サンソウ</t>
    </rPh>
    <rPh sb="6" eb="7">
      <t>フ</t>
    </rPh>
    <phoneticPr fontId="4"/>
  </si>
  <si>
    <t>・1部屋目　→①</t>
    <rPh sb="2" eb="4">
      <t>ヘヤ</t>
    </rPh>
    <rPh sb="4" eb="5">
      <t>メ</t>
    </rPh>
    <phoneticPr fontId="4"/>
  </si>
  <si>
    <t>・2部屋目　→②</t>
    <rPh sb="2" eb="4">
      <t>ヘヤ</t>
    </rPh>
    <rPh sb="4" eb="5">
      <t>メ</t>
    </rPh>
    <phoneticPr fontId="4"/>
  </si>
  <si>
    <t>～</t>
  </si>
  <si>
    <t>月</t>
  </si>
  <si>
    <t>日</t>
  </si>
  <si>
    <t>部屋割り</t>
    <rPh sb="0" eb="3">
      <t>ヘヤワ</t>
    </rPh>
    <phoneticPr fontId="4"/>
  </si>
  <si>
    <t>なし</t>
    <phoneticPr fontId="6"/>
  </si>
  <si>
    <t>特①</t>
    <rPh sb="0" eb="1">
      <t>トク</t>
    </rPh>
    <phoneticPr fontId="7"/>
  </si>
  <si>
    <t>特②</t>
    <rPh sb="0" eb="1">
      <t>トク</t>
    </rPh>
    <phoneticPr fontId="7"/>
  </si>
  <si>
    <t>別①</t>
    <rPh sb="0" eb="1">
      <t>ベツ</t>
    </rPh>
    <phoneticPr fontId="7"/>
  </si>
  <si>
    <t>別②</t>
    <rPh sb="0" eb="1">
      <t>ベツ</t>
    </rPh>
    <phoneticPr fontId="7"/>
  </si>
  <si>
    <t>別③</t>
    <rPh sb="0" eb="1">
      <t>ベツ</t>
    </rPh>
    <phoneticPr fontId="7"/>
  </si>
  <si>
    <t>不言</t>
    <rPh sb="0" eb="1">
      <t>フ</t>
    </rPh>
    <rPh sb="1" eb="2">
      <t>ゲン</t>
    </rPh>
    <phoneticPr fontId="7"/>
  </si>
  <si>
    <t>・一般室　→般</t>
    <rPh sb="1" eb="3">
      <t>イッパン</t>
    </rPh>
    <rPh sb="3" eb="4">
      <t>シツ</t>
    </rPh>
    <rPh sb="6" eb="7">
      <t>ハン</t>
    </rPh>
    <phoneticPr fontId="4"/>
  </si>
  <si>
    <t>般③</t>
  </si>
  <si>
    <t>般③</t>
    <rPh sb="0" eb="1">
      <t>ハン</t>
    </rPh>
    <phoneticPr fontId="4"/>
  </si>
  <si>
    <t>般①</t>
  </si>
  <si>
    <t>般②</t>
  </si>
  <si>
    <t>般④</t>
  </si>
  <si>
    <t>般⑤</t>
  </si>
  <si>
    <t>般⑥</t>
  </si>
  <si>
    <t>般⑦</t>
  </si>
  <si>
    <t>般⑧</t>
  </si>
  <si>
    <t>管理者記入欄</t>
    <rPh sb="0" eb="3">
      <t>カンリシャ</t>
    </rPh>
    <rPh sb="3" eb="5">
      <t>キニュウ</t>
    </rPh>
    <rPh sb="5" eb="6">
      <t>ラン</t>
    </rPh>
    <phoneticPr fontId="4"/>
  </si>
  <si>
    <t>本学卒業生</t>
    <rPh sb="0" eb="2">
      <t>ホンガク</t>
    </rPh>
    <rPh sb="2" eb="5">
      <t>ソツギョウセイ</t>
    </rPh>
    <phoneticPr fontId="7"/>
  </si>
  <si>
    <t>本学教職員</t>
    <rPh sb="0" eb="2">
      <t>ホンガク</t>
    </rPh>
    <rPh sb="2" eb="4">
      <t>キョウショク</t>
    </rPh>
    <rPh sb="4" eb="5">
      <t>イン</t>
    </rPh>
    <phoneticPr fontId="7"/>
  </si>
  <si>
    <t>本学旧教職員</t>
    <rPh sb="0" eb="2">
      <t>ホンガク</t>
    </rPh>
    <rPh sb="2" eb="3">
      <t>キュウ</t>
    </rPh>
    <rPh sb="3" eb="5">
      <t>キョウショク</t>
    </rPh>
    <rPh sb="5" eb="6">
      <t>イン</t>
    </rPh>
    <phoneticPr fontId="7"/>
  </si>
  <si>
    <t>幸友会会員</t>
    <rPh sb="0" eb="1">
      <t>シアワ</t>
    </rPh>
    <rPh sb="1" eb="2">
      <t>トモ</t>
    </rPh>
    <rPh sb="2" eb="3">
      <t>カイ</t>
    </rPh>
    <rPh sb="3" eb="5">
      <t>カイイン</t>
    </rPh>
    <phoneticPr fontId="7"/>
  </si>
  <si>
    <t>学生の家族・親族</t>
    <rPh sb="0" eb="2">
      <t>ガクセイ</t>
    </rPh>
    <rPh sb="3" eb="5">
      <t>カゾク</t>
    </rPh>
    <rPh sb="6" eb="8">
      <t>シンゾク</t>
    </rPh>
    <phoneticPr fontId="7"/>
  </si>
  <si>
    <t>卒業生の家族・親族</t>
    <rPh sb="0" eb="3">
      <t>ソツギョウセイ</t>
    </rPh>
    <phoneticPr fontId="7"/>
  </si>
  <si>
    <t>教職員の家族・親族</t>
    <rPh sb="0" eb="2">
      <t>キョウショク</t>
    </rPh>
    <rPh sb="2" eb="3">
      <t>イン</t>
    </rPh>
    <phoneticPr fontId="7"/>
  </si>
  <si>
    <t>旧教職員の家族・親族</t>
    <rPh sb="0" eb="1">
      <t>キュウ</t>
    </rPh>
    <rPh sb="1" eb="3">
      <t>キョウショク</t>
    </rPh>
    <rPh sb="3" eb="4">
      <t>イン</t>
    </rPh>
    <phoneticPr fontId="7"/>
  </si>
  <si>
    <t>幸友会会員の家族・親族</t>
    <rPh sb="0" eb="1">
      <t>シアワ</t>
    </rPh>
    <rPh sb="1" eb="2">
      <t>トモ</t>
    </rPh>
    <rPh sb="2" eb="3">
      <t>カイ</t>
    </rPh>
    <rPh sb="3" eb="5">
      <t>カイイン</t>
    </rPh>
    <phoneticPr fontId="7"/>
  </si>
  <si>
    <t>その他</t>
    <rPh sb="2" eb="3">
      <t>タ</t>
    </rPh>
    <phoneticPr fontId="7"/>
  </si>
  <si>
    <t>区分</t>
    <rPh sb="0" eb="2">
      <t>クブン</t>
    </rPh>
    <phoneticPr fontId="4"/>
  </si>
  <si>
    <t>・本学学生　→学籍番号</t>
    <rPh sb="1" eb="3">
      <t>ホンガク</t>
    </rPh>
    <rPh sb="3" eb="5">
      <t>ガクセイ</t>
    </rPh>
    <rPh sb="7" eb="9">
      <t>ガクセキ</t>
    </rPh>
    <rPh sb="9" eb="11">
      <t>バンゴウ</t>
    </rPh>
    <phoneticPr fontId="7"/>
  </si>
  <si>
    <t>・本学卒業生→卒年及び学科名</t>
    <rPh sb="1" eb="3">
      <t>ホンガク</t>
    </rPh>
    <rPh sb="3" eb="6">
      <t>ソツギョウセイ</t>
    </rPh>
    <rPh sb="7" eb="8">
      <t>ソツ</t>
    </rPh>
    <rPh sb="8" eb="9">
      <t>トシ</t>
    </rPh>
    <rPh sb="9" eb="10">
      <t>オヨ</t>
    </rPh>
    <rPh sb="11" eb="13">
      <t>ガッカ</t>
    </rPh>
    <rPh sb="13" eb="14">
      <t>メイ</t>
    </rPh>
    <phoneticPr fontId="7"/>
  </si>
  <si>
    <t>・教職員　　→職員番号</t>
    <rPh sb="1" eb="3">
      <t>キョウショク</t>
    </rPh>
    <rPh sb="3" eb="4">
      <t>イン</t>
    </rPh>
    <rPh sb="7" eb="9">
      <t>ショクイン</t>
    </rPh>
    <rPh sb="9" eb="11">
      <t>バンゴウ</t>
    </rPh>
    <phoneticPr fontId="7"/>
  </si>
  <si>
    <t>・旧教職員　→職員番号又は旧所属</t>
    <rPh sb="1" eb="2">
      <t>キュウ</t>
    </rPh>
    <rPh sb="2" eb="5">
      <t>キョウショクイン</t>
    </rPh>
    <rPh sb="7" eb="9">
      <t>ショクイン</t>
    </rPh>
    <rPh sb="9" eb="11">
      <t>バンゴウ</t>
    </rPh>
    <rPh sb="11" eb="12">
      <t>マタ</t>
    </rPh>
    <rPh sb="13" eb="14">
      <t>キュウ</t>
    </rPh>
    <rPh sb="14" eb="16">
      <t>ショゾク</t>
    </rPh>
    <phoneticPr fontId="7"/>
  </si>
  <si>
    <t>・家族・親族→続柄</t>
    <rPh sb="1" eb="3">
      <t>カゾク</t>
    </rPh>
    <phoneticPr fontId="7"/>
  </si>
  <si>
    <t>・その他　　→関係（友人等）</t>
    <rPh sb="10" eb="12">
      <t>ユウジン</t>
    </rPh>
    <rPh sb="12" eb="13">
      <t>トウ</t>
    </rPh>
    <phoneticPr fontId="7"/>
  </si>
  <si>
    <t>※3部屋目以降も同様に○数字を</t>
    <rPh sb="2" eb="4">
      <t>ヘヤ</t>
    </rPh>
    <rPh sb="4" eb="5">
      <t>メ</t>
    </rPh>
    <rPh sb="5" eb="7">
      <t>イコウ</t>
    </rPh>
    <rPh sb="8" eb="10">
      <t>ドウヨウ</t>
    </rPh>
    <rPh sb="12" eb="14">
      <t>スウジ</t>
    </rPh>
    <phoneticPr fontId="4"/>
  </si>
  <si>
    <t>　 記載ください。</t>
    <phoneticPr fontId="4"/>
  </si>
  <si>
    <t>利用者氏名</t>
    <rPh sb="0" eb="1">
      <t>リ</t>
    </rPh>
    <rPh sb="1" eb="2">
      <t>ヨウ</t>
    </rPh>
    <rPh sb="2" eb="3">
      <t>シャ</t>
    </rPh>
    <rPh sb="3" eb="4">
      <t>シ</t>
    </rPh>
    <rPh sb="4" eb="5">
      <t>メイ</t>
    </rPh>
    <phoneticPr fontId="7"/>
  </si>
  <si>
    <t>詳細</t>
    <rPh sb="0" eb="2">
      <t>ショウサイ</t>
    </rPh>
    <phoneticPr fontId="4"/>
  </si>
  <si>
    <t>　※申し込み後に利用者の変更が発生した場合は、新穂高山荘までお知らせください。
　※６歳未満の幼児は、チェックイン時に年齢確認をする場合がございます。
　※記入欄が不足する場合は、このファイルのシート「宿泊者名簿2枚目」をご利用ください。</t>
    <rPh sb="23" eb="24">
      <t>シン</t>
    </rPh>
    <rPh sb="24" eb="26">
      <t>ホダカ</t>
    </rPh>
    <rPh sb="26" eb="28">
      <t>サンソウ</t>
    </rPh>
    <rPh sb="43" eb="44">
      <t>サイ</t>
    </rPh>
    <rPh sb="44" eb="46">
      <t>ミマン</t>
    </rPh>
    <rPh sb="47" eb="49">
      <t>ヨウジ</t>
    </rPh>
    <rPh sb="57" eb="58">
      <t>ジ</t>
    </rPh>
    <rPh sb="59" eb="61">
      <t>ネンレイ</t>
    </rPh>
    <rPh sb="61" eb="63">
      <t>カクニン</t>
    </rPh>
    <rPh sb="66" eb="68">
      <t>バアイ</t>
    </rPh>
    <phoneticPr fontId="7"/>
  </si>
  <si>
    <t>男</t>
    <rPh sb="0" eb="1">
      <t>オトコ</t>
    </rPh>
    <phoneticPr fontId="4"/>
  </si>
  <si>
    <t>女</t>
    <rPh sb="0" eb="1">
      <t>オンナ</t>
    </rPh>
    <phoneticPr fontId="4"/>
  </si>
  <si>
    <t>2018年</t>
    <rPh sb="4" eb="5">
      <t>ネン</t>
    </rPh>
    <phoneticPr fontId="6"/>
  </si>
  <si>
    <t>2019年</t>
    <rPh sb="4" eb="5">
      <t>ネン</t>
    </rPh>
    <phoneticPr fontId="6"/>
  </si>
  <si>
    <t>2020年</t>
    <rPh sb="4" eb="5">
      <t>ネン</t>
    </rPh>
    <phoneticPr fontId="6"/>
  </si>
  <si>
    <t>2021年</t>
    <rPh sb="4" eb="5">
      <t>ネン</t>
    </rPh>
    <phoneticPr fontId="6"/>
  </si>
  <si>
    <t>2022年</t>
    <rPh sb="4" eb="5">
      <t>ネン</t>
    </rPh>
    <phoneticPr fontId="6"/>
  </si>
  <si>
    <t>2023年</t>
    <rPh sb="4" eb="5">
      <t>ネン</t>
    </rPh>
    <phoneticPr fontId="6"/>
  </si>
  <si>
    <t>2024年</t>
    <rPh sb="4" eb="5">
      <t>ネン</t>
    </rPh>
    <phoneticPr fontId="6"/>
  </si>
  <si>
    <t>2025年</t>
    <rPh sb="4" eb="5">
      <t>ネン</t>
    </rPh>
    <phoneticPr fontId="6"/>
  </si>
  <si>
    <t>2026年</t>
    <rPh sb="4" eb="5">
      <t>ネン</t>
    </rPh>
    <phoneticPr fontId="6"/>
  </si>
  <si>
    <t>2027年</t>
    <rPh sb="4" eb="5">
      <t>ネン</t>
    </rPh>
    <phoneticPr fontId="6"/>
  </si>
  <si>
    <t>（2018年8月1日～）</t>
    <phoneticPr fontId="6"/>
  </si>
  <si>
    <t>９．その他</t>
    <rPh sb="4" eb="5">
      <t>タ</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</si>
</sst>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411]ggge&quot;年&quot;m&quot;月&quot;d&quot;日&quot;;@"/>
    <numFmt numFmtId="177" formatCode="0&quot;名&quot;"/>
    <numFmt numFmtId="178" formatCode="#,##0&quot;円&quot;_);[Red]\(#,##0\)&quot;円&quot;"/>
    <numFmt numFmtId="179" formatCode="&quot;¥&quot;#,##0_);[Red]\(&quot;¥&quot;#,##0\)"/>
    <numFmt numFmtId="180" formatCode="#,##0&quot;円&quot;_ "/>
    <numFmt numFmtId="181" formatCode="#,##0_ "/>
    <numFmt numFmtId="182" formatCode="h:mm;@"/>
    <numFmt numFmtId="183" formatCode="d"/>
    <numFmt numFmtId="184" formatCode="0_);[Red]\(0\)"/>
  </numFmts>
  <fonts count="27">
    <font>
      <sz val="11"/>
      <color theme="1"/>
      <name val="ＭＳ Ｐゴシック"/>
      <family val="2"/>
      <charset val="128"/>
      <scheme val="minor"/>
    </font>
    <font>
      <b/>
      <sz val="11"/>
      <color theme="1"/>
      <name val="ＭＳ Ｐゴシック"/>
      <family val="2"/>
      <charset val="128"/>
      <scheme val="minor"/>
    </font>
    <font>
      <sz val="11"/>
      <color theme="1"/>
      <name val="ＭＳ Ｐゴシック"/>
      <family val="3"/>
      <charset val="128"/>
      <scheme val="minor"/>
    </font>
    <font>
      <sz val="11"/>
      <color indexed="8"/>
      <name val="ＭＳ 明朝"/>
      <family val="1"/>
      <charset val="128"/>
    </font>
    <font>
      <sz val="6"/>
      <name val="ＭＳ Ｐゴシック"/>
      <family val="2"/>
      <charset val="128"/>
      <scheme val="minor"/>
    </font>
    <font>
      <sz val="10"/>
      <color indexed="8"/>
      <name val="ＭＳ 明朝"/>
      <family val="1"/>
      <charset val="128"/>
    </font>
    <font>
      <sz val="6"/>
      <name val="ＭＳ Ｐゴシック"/>
      <family val="3"/>
      <charset val="128"/>
      <scheme val="minor"/>
    </font>
    <font>
      <sz val="6"/>
      <name val="ＭＳ Ｐゴシック"/>
      <family val="3"/>
      <charset val="128"/>
    </font>
    <font>
      <b/>
      <sz val="10"/>
      <color theme="0"/>
      <name val="ＭＳ Ｐゴシック"/>
      <family val="3"/>
      <charset val="128"/>
    </font>
    <font>
      <sz val="9"/>
      <color indexed="8"/>
      <name val="ＭＳ 明朝"/>
      <family val="1"/>
      <charset val="128"/>
    </font>
    <font>
      <sz val="10.5"/>
      <color indexed="8"/>
      <name val="ＭＳ ゴシック"/>
      <family val="3"/>
      <charset val="128"/>
    </font>
    <font>
      <sz val="9"/>
      <color indexed="8"/>
      <name val="ＭＳ ゴシック"/>
      <family val="3"/>
      <charset val="128"/>
    </font>
    <font>
      <b/>
      <sz val="11"/>
      <color indexed="8"/>
      <name val="ＭＳ 明朝"/>
      <family val="1"/>
      <charset val="128"/>
    </font>
    <font>
      <sz val="11"/>
      <color indexed="8"/>
      <name val="ＭＳ Ｐ明朝"/>
      <family val="1"/>
      <charset val="128"/>
    </font>
    <font>
      <b/>
      <sz val="12"/>
      <color indexed="8"/>
      <name val="ＭＳ 明朝"/>
      <family val="1"/>
      <charset val="128"/>
    </font>
    <font>
      <u/>
      <sz val="11"/>
      <color theme="10"/>
      <name val="ＭＳ Ｐゴシック"/>
      <family val="2"/>
      <scheme val="minor"/>
    </font>
    <font>
      <sz val="11"/>
      <name val="ＭＳ Ｐゴシック"/>
      <family val="2"/>
      <scheme val="minor"/>
    </font>
    <font>
      <sz val="11"/>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2"/>
      <name val="ＭＳ ゴシック"/>
      <family val="3"/>
      <charset val="128"/>
    </font>
    <font>
      <u/>
      <sz val="16"/>
      <name val="ＭＳ ゴシック"/>
      <family val="3"/>
      <charset val="128"/>
    </font>
    <font>
      <sz val="9"/>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indexed="43"/>
        <bgColor indexed="64"/>
      </patternFill>
    </fill>
  </fills>
  <borders count="9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diagonal/>
    </border>
    <border>
      <left style="thin">
        <color indexed="64"/>
      </left>
      <right style="hair">
        <color indexed="64"/>
      </right>
      <top/>
      <bottom/>
      <diagonal/>
    </border>
    <border>
      <left style="thin">
        <color indexed="64"/>
      </left>
      <right/>
      <top/>
      <bottom style="double">
        <color theme="0" tint="-0.14996795556505021"/>
      </bottom>
      <diagonal/>
    </border>
    <border>
      <left/>
      <right/>
      <top/>
      <bottom style="double">
        <color theme="0" tint="-0.14996795556505021"/>
      </bottom>
      <diagonal/>
    </border>
    <border>
      <left/>
      <right style="thin">
        <color indexed="64"/>
      </right>
      <top/>
      <bottom style="double">
        <color theme="0" tint="-0.14996795556505021"/>
      </bottom>
      <diagonal/>
    </border>
    <border>
      <left/>
      <right/>
      <top style="thick">
        <color auto="1"/>
      </top>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5" fillId="0" borderId="0" applyNumberFormat="0" applyFill="0" applyBorder="0" applyAlignment="0" applyProtection="0"/>
    <xf numFmtId="0" fontId="17" fillId="0" borderId="0">
      <alignment vertical="center"/>
    </xf>
  </cellStyleXfs>
  <cellXfs count="344">
    <xf numFmtId="0" fontId="0" fillId="0" borderId="0" xfId="0">
      <alignment vertical="center"/>
    </xf>
    <xf numFmtId="0" fontId="3" fillId="2" borderId="0" xfId="1" applyFont="1" applyFill="1"/>
    <xf numFmtId="0" fontId="5" fillId="2" borderId="0" xfId="1" applyFont="1" applyFill="1" applyAlignment="1"/>
    <xf numFmtId="0" fontId="5" fillId="2" borderId="0" xfId="1" applyFont="1" applyFill="1"/>
    <xf numFmtId="0" fontId="5" fillId="3" borderId="0" xfId="1" applyFont="1" applyFill="1" applyBorder="1" applyAlignment="1">
      <alignment horizontal="left"/>
    </xf>
    <xf numFmtId="0" fontId="3" fillId="2" borderId="0" xfId="1" applyFont="1" applyFill="1" applyAlignment="1">
      <alignment horizontal="right"/>
    </xf>
    <xf numFmtId="0" fontId="3" fillId="0" borderId="0" xfId="1" applyFont="1"/>
    <xf numFmtId="0" fontId="9" fillId="2" borderId="0" xfId="1" applyFont="1" applyFill="1" applyAlignment="1">
      <alignment horizontal="left"/>
    </xf>
    <xf numFmtId="0" fontId="3" fillId="4" borderId="1" xfId="1" applyNumberFormat="1" applyFont="1" applyFill="1" applyBorder="1" applyAlignment="1" applyProtection="1">
      <protection locked="0"/>
    </xf>
    <xf numFmtId="176" fontId="3" fillId="4" borderId="1" xfId="1" applyNumberFormat="1" applyFont="1" applyFill="1" applyBorder="1" applyAlignment="1"/>
    <xf numFmtId="0" fontId="3" fillId="2" borderId="1" xfId="1" applyFont="1" applyFill="1" applyBorder="1" applyAlignment="1">
      <alignment horizontal="center"/>
    </xf>
    <xf numFmtId="0" fontId="3" fillId="3" borderId="0" xfId="1" applyFont="1" applyFill="1"/>
    <xf numFmtId="0" fontId="3" fillId="2" borderId="3" xfId="1" applyFont="1" applyFill="1" applyBorder="1"/>
    <xf numFmtId="0" fontId="3" fillId="2" borderId="2" xfId="1" applyFont="1" applyFill="1" applyBorder="1"/>
    <xf numFmtId="0" fontId="3" fillId="2" borderId="0" xfId="1" applyFont="1" applyFill="1" applyBorder="1" applyAlignment="1">
      <alignment horizontal="center"/>
    </xf>
    <xf numFmtId="0" fontId="3" fillId="2" borderId="9" xfId="1" applyFont="1" applyFill="1" applyBorder="1"/>
    <xf numFmtId="0" fontId="3" fillId="2" borderId="0" xfId="1" applyFont="1" applyFill="1" applyBorder="1"/>
    <xf numFmtId="0" fontId="3" fillId="2" borderId="8" xfId="1" applyFont="1" applyFill="1" applyBorder="1"/>
    <xf numFmtId="176" fontId="3" fillId="2" borderId="9" xfId="1" applyNumberFormat="1" applyFont="1" applyFill="1" applyBorder="1" applyAlignment="1">
      <alignment horizontal="center"/>
    </xf>
    <xf numFmtId="176" fontId="3" fillId="2" borderId="0" xfId="1" applyNumberFormat="1" applyFont="1" applyFill="1" applyBorder="1" applyAlignment="1">
      <alignment horizontal="center"/>
    </xf>
    <xf numFmtId="176" fontId="3" fillId="2" borderId="10" xfId="1" applyNumberFormat="1" applyFont="1" applyFill="1" applyBorder="1" applyAlignment="1">
      <alignment horizontal="center"/>
    </xf>
    <xf numFmtId="0" fontId="3" fillId="2" borderId="13" xfId="1" applyFont="1" applyFill="1" applyBorder="1"/>
    <xf numFmtId="0" fontId="3" fillId="2" borderId="1" xfId="1" applyFont="1" applyFill="1" applyBorder="1"/>
    <xf numFmtId="0" fontId="3" fillId="2" borderId="14" xfId="1" applyFont="1" applyFill="1" applyBorder="1"/>
    <xf numFmtId="176" fontId="3" fillId="2" borderId="13" xfId="1" applyNumberFormat="1" applyFont="1" applyFill="1" applyBorder="1" applyAlignment="1"/>
    <xf numFmtId="0" fontId="3" fillId="2" borderId="15" xfId="1" applyFont="1" applyFill="1" applyBorder="1"/>
    <xf numFmtId="176" fontId="3" fillId="2" borderId="2" xfId="1" applyNumberFormat="1" applyFont="1" applyFill="1" applyBorder="1" applyAlignment="1"/>
    <xf numFmtId="0" fontId="3" fillId="2" borderId="2" xfId="1" applyNumberFormat="1" applyFont="1" applyFill="1" applyBorder="1" applyAlignment="1">
      <alignment horizontal="center"/>
    </xf>
    <xf numFmtId="0" fontId="3" fillId="2" borderId="4" xfId="1" applyNumberFormat="1" applyFont="1" applyFill="1" applyBorder="1" applyAlignment="1">
      <alignment horizontal="center"/>
    </xf>
    <xf numFmtId="179" fontId="3" fillId="2" borderId="0" xfId="1" applyNumberFormat="1" applyFont="1" applyFill="1" applyBorder="1"/>
    <xf numFmtId="0" fontId="3" fillId="0" borderId="0" xfId="1" applyNumberFormat="1" applyFont="1"/>
    <xf numFmtId="0" fontId="3" fillId="2" borderId="0" xfId="1" applyNumberFormat="1" applyFont="1" applyFill="1" applyBorder="1" applyAlignment="1">
      <alignment horizontal="center"/>
    </xf>
    <xf numFmtId="0" fontId="3" fillId="2" borderId="8" xfId="1" applyNumberFormat="1" applyFont="1" applyFill="1" applyBorder="1" applyAlignment="1">
      <alignment horizontal="center"/>
    </xf>
    <xf numFmtId="0" fontId="3" fillId="2" borderId="32" xfId="1" applyFont="1" applyFill="1" applyBorder="1"/>
    <xf numFmtId="0" fontId="3" fillId="2" borderId="33" xfId="1" applyFont="1" applyFill="1" applyBorder="1"/>
    <xf numFmtId="0" fontId="3" fillId="2" borderId="33" xfId="1" applyNumberFormat="1" applyFont="1" applyFill="1" applyBorder="1" applyAlignment="1">
      <alignment horizontal="center"/>
    </xf>
    <xf numFmtId="0" fontId="3" fillId="2" borderId="34" xfId="1" applyNumberFormat="1" applyFont="1" applyFill="1" applyBorder="1" applyAlignment="1">
      <alignment horizontal="center"/>
    </xf>
    <xf numFmtId="0" fontId="3" fillId="2" borderId="42" xfId="1" applyFont="1" applyFill="1" applyBorder="1"/>
    <xf numFmtId="0" fontId="3" fillId="2" borderId="43" xfId="1" applyFont="1" applyFill="1" applyBorder="1"/>
    <xf numFmtId="0" fontId="3" fillId="2" borderId="43" xfId="1" applyNumberFormat="1" applyFont="1" applyFill="1" applyBorder="1" applyAlignment="1">
      <alignment horizontal="center"/>
    </xf>
    <xf numFmtId="0" fontId="3" fillId="2" borderId="44" xfId="1" applyNumberFormat="1" applyFont="1" applyFill="1" applyBorder="1" applyAlignment="1">
      <alignment horizontal="center"/>
    </xf>
    <xf numFmtId="0" fontId="3" fillId="2" borderId="1" xfId="1" applyNumberFormat="1" applyFont="1" applyFill="1" applyBorder="1" applyAlignment="1">
      <alignment horizontal="center"/>
    </xf>
    <xf numFmtId="0" fontId="3" fillId="2" borderId="14" xfId="1" applyNumberFormat="1" applyFont="1" applyFill="1" applyBorder="1" applyAlignment="1">
      <alignment horizontal="center"/>
    </xf>
    <xf numFmtId="0" fontId="3" fillId="2" borderId="62" xfId="1" applyFont="1" applyFill="1" applyBorder="1"/>
    <xf numFmtId="0" fontId="3" fillId="2" borderId="64" xfId="1" applyFont="1" applyFill="1" applyBorder="1"/>
    <xf numFmtId="0" fontId="3" fillId="2" borderId="63" xfId="1" applyFont="1" applyFill="1" applyBorder="1"/>
    <xf numFmtId="0" fontId="3" fillId="2" borderId="4" xfId="1" applyFont="1" applyFill="1" applyBorder="1"/>
    <xf numFmtId="0" fontId="3" fillId="2" borderId="23" xfId="1" applyFont="1" applyFill="1" applyBorder="1"/>
    <xf numFmtId="0" fontId="3" fillId="2" borderId="68" xfId="1" applyFont="1" applyFill="1" applyBorder="1"/>
    <xf numFmtId="0" fontId="3" fillId="2" borderId="24" xfId="1" applyFont="1" applyFill="1" applyBorder="1"/>
    <xf numFmtId="0" fontId="3" fillId="2" borderId="19" xfId="1" applyFont="1" applyFill="1" applyBorder="1"/>
    <xf numFmtId="0" fontId="3" fillId="2" borderId="59" xfId="1" applyFont="1" applyFill="1" applyBorder="1"/>
    <xf numFmtId="0" fontId="3" fillId="2" borderId="69" xfId="1" applyFont="1" applyFill="1" applyBorder="1"/>
    <xf numFmtId="0" fontId="3" fillId="2" borderId="31" xfId="1" applyFont="1" applyFill="1" applyBorder="1"/>
    <xf numFmtId="0" fontId="3" fillId="2" borderId="26" xfId="1" applyFont="1" applyFill="1" applyBorder="1"/>
    <xf numFmtId="0" fontId="3" fillId="2" borderId="50" xfId="1" applyFont="1" applyFill="1" applyBorder="1"/>
    <xf numFmtId="0" fontId="3" fillId="2" borderId="71" xfId="1" applyFont="1" applyFill="1" applyBorder="1"/>
    <xf numFmtId="0" fontId="3" fillId="2" borderId="10" xfId="1" applyFont="1" applyFill="1" applyBorder="1"/>
    <xf numFmtId="0" fontId="3" fillId="2" borderId="58" xfId="1" applyFont="1" applyFill="1" applyBorder="1"/>
    <xf numFmtId="0" fontId="3" fillId="2" borderId="53" xfId="1" applyFont="1" applyFill="1" applyBorder="1"/>
    <xf numFmtId="180" fontId="3" fillId="2" borderId="62" xfId="1" applyNumberFormat="1" applyFont="1" applyFill="1" applyBorder="1"/>
    <xf numFmtId="181" fontId="3" fillId="2" borderId="62" xfId="1" applyNumberFormat="1" applyFont="1" applyFill="1" applyBorder="1"/>
    <xf numFmtId="0" fontId="10" fillId="2" borderId="0" xfId="1" applyFont="1" applyFill="1" applyAlignment="1">
      <alignment horizontal="left" wrapText="1"/>
    </xf>
    <xf numFmtId="0" fontId="3" fillId="2" borderId="0" xfId="1" applyFont="1" applyFill="1" applyAlignment="1">
      <alignment shrinkToFit="1"/>
    </xf>
    <xf numFmtId="0" fontId="3" fillId="0" borderId="62" xfId="1" applyFont="1" applyBorder="1" applyAlignment="1">
      <alignment horizontal="center"/>
    </xf>
    <xf numFmtId="0" fontId="5" fillId="2" borderId="0" xfId="1" applyFont="1" applyFill="1" applyAlignment="1">
      <alignment horizontal="left"/>
    </xf>
    <xf numFmtId="0" fontId="18" fillId="0" borderId="0" xfId="3" applyFont="1">
      <alignment vertical="center"/>
    </xf>
    <xf numFmtId="0" fontId="18" fillId="0" borderId="62" xfId="3" applyFont="1" applyBorder="1" applyAlignment="1">
      <alignment horizontal="left" vertical="center"/>
    </xf>
    <xf numFmtId="0" fontId="18" fillId="0" borderId="64" xfId="3" applyFont="1" applyBorder="1" applyAlignment="1">
      <alignment horizontal="left" vertical="center" indent="1"/>
    </xf>
    <xf numFmtId="0" fontId="2" fillId="0" borderId="0" xfId="1"/>
    <xf numFmtId="20" fontId="2" fillId="0" borderId="83" xfId="1" applyNumberFormat="1" applyBorder="1"/>
    <xf numFmtId="0" fontId="2" fillId="0" borderId="83" xfId="1" applyBorder="1"/>
    <xf numFmtId="0" fontId="2" fillId="0" borderId="83" xfId="1" applyFill="1" applyBorder="1" applyAlignment="1">
      <alignment horizontal="center" vertical="center"/>
    </xf>
    <xf numFmtId="0" fontId="18" fillId="0" borderId="84" xfId="3" applyFont="1" applyBorder="1" applyAlignment="1">
      <alignment horizontal="center" vertical="center"/>
    </xf>
    <xf numFmtId="0" fontId="18" fillId="3" borderId="86" xfId="3" applyFont="1" applyFill="1" applyBorder="1" applyAlignment="1">
      <alignment horizontal="center" vertical="center"/>
    </xf>
    <xf numFmtId="0" fontId="18" fillId="0" borderId="82" xfId="3" applyFont="1" applyBorder="1" applyAlignment="1">
      <alignment horizontal="center" vertical="center" shrinkToFit="1"/>
    </xf>
    <xf numFmtId="0" fontId="18" fillId="0" borderId="80" xfId="3" applyFont="1" applyBorder="1" applyAlignment="1">
      <alignment horizontal="center" vertical="center" shrinkToFit="1"/>
    </xf>
    <xf numFmtId="0" fontId="12" fillId="0" borderId="0" xfId="1" applyFont="1"/>
    <xf numFmtId="0" fontId="19" fillId="0" borderId="0" xfId="3" applyFont="1" applyFill="1" applyBorder="1">
      <alignment vertical="center"/>
    </xf>
    <xf numFmtId="0" fontId="1" fillId="0" borderId="0" xfId="0" applyFont="1" applyFill="1" applyBorder="1">
      <alignment vertical="center"/>
    </xf>
    <xf numFmtId="0" fontId="20" fillId="0" borderId="9" xfId="3" applyFont="1" applyFill="1" applyBorder="1" applyAlignment="1">
      <alignment vertical="center"/>
    </xf>
    <xf numFmtId="0" fontId="20" fillId="0" borderId="0" xfId="3" applyFont="1" applyFill="1" applyBorder="1" applyAlignment="1">
      <alignment vertical="center"/>
    </xf>
    <xf numFmtId="0" fontId="0" fillId="0" borderId="0" xfId="0" applyFont="1" applyFill="1" applyBorder="1">
      <alignment vertical="center"/>
    </xf>
    <xf numFmtId="0" fontId="18" fillId="0" borderId="2" xfId="3" applyFont="1" applyBorder="1">
      <alignment vertical="center"/>
    </xf>
    <xf numFmtId="0" fontId="20" fillId="0" borderId="87" xfId="3" applyFont="1" applyFill="1" applyBorder="1" applyAlignment="1">
      <alignment vertical="center"/>
    </xf>
    <xf numFmtId="0" fontId="20" fillId="0" borderId="88" xfId="3" applyFont="1" applyFill="1" applyBorder="1" applyAlignment="1">
      <alignment vertical="center"/>
    </xf>
    <xf numFmtId="0" fontId="18" fillId="0" borderId="9" xfId="3" applyFont="1" applyBorder="1">
      <alignment vertical="center"/>
    </xf>
    <xf numFmtId="0" fontId="20" fillId="0" borderId="8" xfId="3" applyFont="1" applyFill="1" applyBorder="1" applyAlignment="1">
      <alignment vertical="center"/>
    </xf>
    <xf numFmtId="0" fontId="20" fillId="0" borderId="89" xfId="3" applyFont="1" applyFill="1" applyBorder="1" applyAlignment="1">
      <alignment vertical="center"/>
    </xf>
    <xf numFmtId="0" fontId="0" fillId="0" borderId="9" xfId="0" applyFont="1" applyFill="1" applyBorder="1">
      <alignment vertical="center"/>
    </xf>
    <xf numFmtId="14" fontId="18" fillId="0" borderId="62" xfId="3" applyNumberFormat="1" applyFont="1" applyBorder="1" applyAlignment="1">
      <alignment vertical="center"/>
    </xf>
    <xf numFmtId="183" fontId="18" fillId="0" borderId="62" xfId="3" applyNumberFormat="1" applyFont="1" applyBorder="1" applyAlignment="1">
      <alignment vertical="center"/>
    </xf>
    <xf numFmtId="14" fontId="18" fillId="0" borderId="9" xfId="3" applyNumberFormat="1" applyFont="1" applyBorder="1" applyAlignment="1">
      <alignment vertical="center"/>
    </xf>
    <xf numFmtId="14" fontId="18" fillId="0" borderId="0" xfId="3" applyNumberFormat="1" applyFont="1" applyBorder="1" applyAlignment="1">
      <alignment vertical="center"/>
    </xf>
    <xf numFmtId="0" fontId="18" fillId="0" borderId="0" xfId="3" applyFont="1" applyAlignment="1">
      <alignment horizontal="left" vertical="center"/>
    </xf>
    <xf numFmtId="0" fontId="18" fillId="5" borderId="20" xfId="3" applyFont="1" applyFill="1" applyBorder="1" applyAlignment="1" applyProtection="1">
      <alignment horizontal="center" vertical="center"/>
      <protection locked="0"/>
    </xf>
    <xf numFmtId="0" fontId="18" fillId="5" borderId="27" xfId="3" applyFont="1" applyFill="1" applyBorder="1" applyAlignment="1" applyProtection="1">
      <alignment horizontal="center" vertical="center"/>
      <protection locked="0"/>
    </xf>
    <xf numFmtId="0" fontId="0" fillId="0" borderId="83" xfId="0" applyBorder="1">
      <alignment vertical="center"/>
    </xf>
    <xf numFmtId="0" fontId="18" fillId="0" borderId="62" xfId="3" applyNumberFormat="1" applyFont="1" applyBorder="1" applyAlignment="1">
      <alignment vertical="center"/>
    </xf>
    <xf numFmtId="184" fontId="18" fillId="0" borderId="62" xfId="3" applyNumberFormat="1" applyFont="1" applyBorder="1" applyAlignment="1">
      <alignment vertical="center"/>
    </xf>
    <xf numFmtId="0" fontId="2" fillId="0" borderId="90" xfId="1" applyBorder="1"/>
    <xf numFmtId="0" fontId="26" fillId="0" borderId="9" xfId="3" applyFont="1" applyFill="1" applyBorder="1" applyAlignment="1">
      <alignment vertical="center"/>
    </xf>
    <xf numFmtId="0" fontId="18" fillId="0" borderId="79" xfId="3" applyFont="1" applyBorder="1" applyAlignment="1">
      <alignment horizontal="center" vertical="center" shrinkToFit="1"/>
    </xf>
    <xf numFmtId="0" fontId="18" fillId="5" borderId="54" xfId="3" applyFont="1" applyFill="1" applyBorder="1" applyAlignment="1" applyProtection="1">
      <alignment horizontal="center" vertical="center"/>
      <protection locked="0"/>
    </xf>
    <xf numFmtId="0" fontId="20" fillId="0" borderId="13" xfId="3" applyFont="1" applyFill="1" applyBorder="1" applyAlignment="1">
      <alignment vertical="center"/>
    </xf>
    <xf numFmtId="0" fontId="20" fillId="0" borderId="1" xfId="3" applyFont="1" applyFill="1" applyBorder="1" applyAlignment="1">
      <alignment vertical="center"/>
    </xf>
    <xf numFmtId="0" fontId="20" fillId="0" borderId="14" xfId="3" applyFont="1" applyFill="1" applyBorder="1" applyAlignment="1">
      <alignment vertical="center"/>
    </xf>
    <xf numFmtId="184" fontId="3" fillId="4" borderId="1" xfId="1" applyNumberFormat="1" applyFont="1" applyFill="1" applyBorder="1" applyAlignment="1" applyProtection="1">
      <protection locked="0"/>
    </xf>
    <xf numFmtId="0" fontId="2" fillId="0" borderId="83" xfId="1" applyBorder="1" applyAlignment="1">
      <alignment horizontal="center" vertical="center"/>
    </xf>
    <xf numFmtId="0" fontId="3" fillId="2" borderId="0" xfId="1" applyFont="1" applyFill="1" applyAlignment="1">
      <alignment horizontal="center"/>
    </xf>
    <xf numFmtId="0" fontId="3" fillId="4" borderId="1" xfId="1" applyFont="1" applyFill="1" applyBorder="1" applyAlignment="1" applyProtection="1">
      <protection locked="0"/>
    </xf>
    <xf numFmtId="0" fontId="8" fillId="2" borderId="0" xfId="1" applyFont="1" applyFill="1" applyAlignment="1">
      <alignment horizontal="center" vertical="center"/>
    </xf>
    <xf numFmtId="176" fontId="3" fillId="4" borderId="1" xfId="1" applyNumberFormat="1" applyFont="1" applyFill="1" applyBorder="1" applyAlignment="1" applyProtection="1">
      <alignment horizontal="center"/>
      <protection locked="0"/>
    </xf>
    <xf numFmtId="0" fontId="3" fillId="2" borderId="3" xfId="1" applyFont="1" applyFill="1" applyBorder="1" applyAlignment="1">
      <alignment horizontal="center"/>
    </xf>
    <xf numFmtId="0" fontId="3" fillId="2" borderId="2" xfId="1" applyFont="1" applyFill="1" applyBorder="1" applyAlignment="1">
      <alignment horizontal="center"/>
    </xf>
    <xf numFmtId="0" fontId="3" fillId="2" borderId="4" xfId="1" applyFont="1" applyFill="1" applyBorder="1" applyAlignment="1">
      <alignment horizontal="center"/>
    </xf>
    <xf numFmtId="0" fontId="10" fillId="2" borderId="0" xfId="1" applyFont="1" applyFill="1" applyAlignment="1">
      <alignment horizontal="left" wrapText="1"/>
    </xf>
    <xf numFmtId="0" fontId="10" fillId="2" borderId="8" xfId="1" applyFont="1" applyFill="1" applyBorder="1" applyAlignment="1">
      <alignment horizontal="left" wrapText="1"/>
    </xf>
    <xf numFmtId="176" fontId="3" fillId="2" borderId="11" xfId="1" applyNumberFormat="1" applyFont="1" applyFill="1" applyBorder="1" applyAlignment="1">
      <alignment horizontal="center"/>
    </xf>
    <xf numFmtId="176" fontId="3" fillId="2" borderId="12" xfId="1" applyNumberFormat="1" applyFont="1" applyFill="1" applyBorder="1" applyAlignment="1">
      <alignment horizontal="center"/>
    </xf>
    <xf numFmtId="176" fontId="3" fillId="2" borderId="16" xfId="1" applyNumberFormat="1" applyFont="1" applyFill="1" applyBorder="1" applyAlignment="1">
      <alignment horizontal="center"/>
    </xf>
    <xf numFmtId="176" fontId="3" fillId="2" borderId="17" xfId="1" applyNumberFormat="1" applyFont="1" applyFill="1" applyBorder="1" applyAlignment="1">
      <alignment horizontal="center"/>
    </xf>
    <xf numFmtId="176" fontId="3" fillId="2" borderId="5" xfId="1" applyNumberFormat="1" applyFont="1" applyFill="1" applyBorder="1" applyAlignment="1">
      <alignment horizontal="center"/>
    </xf>
    <xf numFmtId="176" fontId="3" fillId="2" borderId="6" xfId="1" applyNumberFormat="1" applyFont="1" applyFill="1" applyBorder="1" applyAlignment="1">
      <alignment horizontal="center"/>
    </xf>
    <xf numFmtId="176" fontId="3" fillId="2" borderId="7" xfId="1" applyNumberFormat="1" applyFont="1" applyFill="1" applyBorder="1" applyAlignment="1">
      <alignment horizontal="center"/>
    </xf>
    <xf numFmtId="178" fontId="3" fillId="2" borderId="30" xfId="1" applyNumberFormat="1" applyFont="1" applyFill="1" applyBorder="1"/>
    <xf numFmtId="178" fontId="3" fillId="2" borderId="31" xfId="1" applyNumberFormat="1" applyFont="1" applyFill="1" applyBorder="1"/>
    <xf numFmtId="178" fontId="3" fillId="2" borderId="26" xfId="1" applyNumberFormat="1" applyFont="1" applyFill="1" applyBorder="1"/>
    <xf numFmtId="0" fontId="3" fillId="2" borderId="25" xfId="1" applyNumberFormat="1" applyFont="1" applyFill="1" applyBorder="1" applyAlignment="1">
      <alignment horizontal="center"/>
    </xf>
    <xf numFmtId="0" fontId="3" fillId="2" borderId="26" xfId="1" applyNumberFormat="1" applyFont="1" applyFill="1" applyBorder="1" applyAlignment="1">
      <alignment horizontal="center"/>
    </xf>
    <xf numFmtId="177" fontId="3" fillId="4" borderId="27" xfId="1" applyNumberFormat="1" applyFont="1" applyFill="1" applyBorder="1" applyAlignment="1" applyProtection="1">
      <alignment horizontal="right" indent="1"/>
      <protection locked="0"/>
    </xf>
    <xf numFmtId="177" fontId="3" fillId="4" borderId="28" xfId="1" applyNumberFormat="1" applyFont="1" applyFill="1" applyBorder="1" applyAlignment="1" applyProtection="1">
      <alignment horizontal="right" indent="1"/>
      <protection locked="0"/>
    </xf>
    <xf numFmtId="177" fontId="3" fillId="4" borderId="29" xfId="1" applyNumberFormat="1" applyFont="1" applyFill="1" applyBorder="1" applyAlignment="1" applyProtection="1">
      <alignment horizontal="right" indent="1"/>
      <protection locked="0"/>
    </xf>
    <xf numFmtId="0" fontId="11" fillId="2" borderId="0" xfId="1" applyFont="1" applyFill="1" applyAlignment="1">
      <alignment horizontal="left" wrapText="1"/>
    </xf>
    <xf numFmtId="0" fontId="11" fillId="2" borderId="8" xfId="1" applyFont="1" applyFill="1" applyBorder="1" applyAlignment="1">
      <alignment horizontal="left" wrapText="1"/>
    </xf>
    <xf numFmtId="0" fontId="3" fillId="2" borderId="18" xfId="1" applyNumberFormat="1" applyFont="1" applyFill="1" applyBorder="1" applyAlignment="1">
      <alignment horizontal="center"/>
    </xf>
    <xf numFmtId="0" fontId="3" fillId="2" borderId="19" xfId="1" applyNumberFormat="1" applyFont="1" applyFill="1" applyBorder="1" applyAlignment="1">
      <alignment horizontal="center"/>
    </xf>
    <xf numFmtId="177" fontId="3" fillId="4" borderId="20" xfId="1" applyNumberFormat="1" applyFont="1" applyFill="1" applyBorder="1" applyAlignment="1" applyProtection="1">
      <alignment horizontal="right" indent="1"/>
      <protection locked="0"/>
    </xf>
    <xf numFmtId="177" fontId="3" fillId="4" borderId="21" xfId="1" applyNumberFormat="1" applyFont="1" applyFill="1" applyBorder="1" applyAlignment="1" applyProtection="1">
      <alignment horizontal="right" indent="1"/>
      <protection locked="0"/>
    </xf>
    <xf numFmtId="177" fontId="3" fillId="4" borderId="22" xfId="1" applyNumberFormat="1" applyFont="1" applyFill="1" applyBorder="1" applyAlignment="1" applyProtection="1">
      <alignment horizontal="right" indent="1"/>
      <protection locked="0"/>
    </xf>
    <xf numFmtId="178" fontId="3" fillId="2" borderId="23" xfId="1" applyNumberFormat="1" applyFont="1" applyFill="1" applyBorder="1"/>
    <xf numFmtId="178" fontId="3" fillId="2" borderId="24" xfId="1" applyNumberFormat="1" applyFont="1" applyFill="1" applyBorder="1"/>
    <xf numFmtId="178" fontId="3" fillId="2" borderId="19" xfId="1" applyNumberFormat="1" applyFont="1" applyFill="1" applyBorder="1"/>
    <xf numFmtId="0" fontId="3" fillId="2" borderId="35" xfId="1" applyNumberFormat="1" applyFont="1" applyFill="1" applyBorder="1" applyAlignment="1">
      <alignment horizontal="center"/>
    </xf>
    <xf numFmtId="0" fontId="3" fillId="2" borderId="36" xfId="1" applyNumberFormat="1" applyFont="1" applyFill="1" applyBorder="1" applyAlignment="1">
      <alignment horizontal="center"/>
    </xf>
    <xf numFmtId="177" fontId="3" fillId="4" borderId="37" xfId="1" applyNumberFormat="1" applyFont="1" applyFill="1" applyBorder="1" applyAlignment="1" applyProtection="1">
      <alignment horizontal="right" indent="1"/>
      <protection locked="0"/>
    </xf>
    <xf numFmtId="177" fontId="3" fillId="4" borderId="38" xfId="1" applyNumberFormat="1" applyFont="1" applyFill="1" applyBorder="1" applyAlignment="1" applyProtection="1">
      <alignment horizontal="right" indent="1"/>
      <protection locked="0"/>
    </xf>
    <xf numFmtId="177" fontId="3" fillId="4" borderId="39" xfId="1" applyNumberFormat="1" applyFont="1" applyFill="1" applyBorder="1" applyAlignment="1" applyProtection="1">
      <alignment horizontal="right" indent="1"/>
      <protection locked="0"/>
    </xf>
    <xf numFmtId="178" fontId="3" fillId="2" borderId="40" xfId="1" applyNumberFormat="1" applyFont="1" applyFill="1" applyBorder="1"/>
    <xf numFmtId="178" fontId="3" fillId="2" borderId="41" xfId="1" applyNumberFormat="1" applyFont="1" applyFill="1" applyBorder="1"/>
    <xf numFmtId="178" fontId="3" fillId="2" borderId="36" xfId="1" applyNumberFormat="1" applyFont="1" applyFill="1" applyBorder="1"/>
    <xf numFmtId="0" fontId="3" fillId="2" borderId="2" xfId="1" applyNumberFormat="1" applyFont="1" applyFill="1" applyBorder="1" applyAlignment="1">
      <alignment horizontal="center"/>
    </xf>
    <xf numFmtId="0" fontId="3" fillId="2" borderId="4" xfId="1" applyNumberFormat="1" applyFont="1" applyFill="1" applyBorder="1" applyAlignment="1">
      <alignment horizontal="center"/>
    </xf>
    <xf numFmtId="177" fontId="3" fillId="4" borderId="47" xfId="1" applyNumberFormat="1" applyFont="1" applyFill="1" applyBorder="1" applyAlignment="1" applyProtection="1">
      <alignment horizontal="right" indent="1"/>
      <protection locked="0"/>
    </xf>
    <xf numFmtId="177" fontId="3" fillId="4" borderId="48" xfId="1" applyNumberFormat="1" applyFont="1" applyFill="1" applyBorder="1" applyAlignment="1" applyProtection="1">
      <alignment horizontal="right" indent="1"/>
      <protection locked="0"/>
    </xf>
    <xf numFmtId="177" fontId="3" fillId="4" borderId="49" xfId="1" applyNumberFormat="1" applyFont="1" applyFill="1" applyBorder="1" applyAlignment="1" applyProtection="1">
      <alignment horizontal="right" indent="1"/>
      <protection locked="0"/>
    </xf>
    <xf numFmtId="178" fontId="3" fillId="2" borderId="50" xfId="1" applyNumberFormat="1" applyFont="1" applyFill="1" applyBorder="1"/>
    <xf numFmtId="178" fontId="3" fillId="2" borderId="51" xfId="1" applyNumberFormat="1" applyFont="1" applyFill="1" applyBorder="1"/>
    <xf numFmtId="178" fontId="3" fillId="2" borderId="46" xfId="1" applyNumberFormat="1" applyFont="1" applyFill="1" applyBorder="1"/>
    <xf numFmtId="0" fontId="3" fillId="2" borderId="45" xfId="1" applyNumberFormat="1" applyFont="1" applyFill="1" applyBorder="1" applyAlignment="1">
      <alignment horizontal="center"/>
    </xf>
    <xf numFmtId="0" fontId="3" fillId="2" borderId="46" xfId="1" applyNumberFormat="1" applyFont="1" applyFill="1" applyBorder="1" applyAlignment="1">
      <alignment horizontal="center"/>
    </xf>
    <xf numFmtId="0" fontId="3" fillId="2" borderId="52" xfId="1" applyNumberFormat="1" applyFont="1" applyFill="1" applyBorder="1" applyAlignment="1">
      <alignment horizontal="center"/>
    </xf>
    <xf numFmtId="0" fontId="3" fillId="2" borderId="53" xfId="1" applyNumberFormat="1" applyFont="1" applyFill="1" applyBorder="1" applyAlignment="1">
      <alignment horizontal="center"/>
    </xf>
    <xf numFmtId="177" fontId="3" fillId="4" borderId="54" xfId="1" applyNumberFormat="1" applyFont="1" applyFill="1" applyBorder="1" applyAlignment="1" applyProtection="1">
      <alignment horizontal="right" indent="1"/>
      <protection locked="0"/>
    </xf>
    <xf numFmtId="177" fontId="3" fillId="4" borderId="55" xfId="1" applyNumberFormat="1" applyFont="1" applyFill="1" applyBorder="1" applyAlignment="1" applyProtection="1">
      <alignment horizontal="right" indent="1"/>
      <protection locked="0"/>
    </xf>
    <xf numFmtId="177" fontId="3" fillId="4" borderId="56" xfId="1" applyNumberFormat="1" applyFont="1" applyFill="1" applyBorder="1" applyAlignment="1" applyProtection="1">
      <alignment horizontal="right" indent="1"/>
      <protection locked="0"/>
    </xf>
    <xf numFmtId="178" fontId="3" fillId="2" borderId="57" xfId="1" applyNumberFormat="1" applyFont="1" applyFill="1" applyBorder="1"/>
    <xf numFmtId="178" fontId="3" fillId="2" borderId="58" xfId="1" applyNumberFormat="1" applyFont="1" applyFill="1" applyBorder="1"/>
    <xf numFmtId="178" fontId="3" fillId="2" borderId="53" xfId="1" applyNumberFormat="1" applyFont="1" applyFill="1" applyBorder="1"/>
    <xf numFmtId="0" fontId="3" fillId="2" borderId="1" xfId="1" applyNumberFormat="1" applyFont="1" applyFill="1" applyBorder="1" applyAlignment="1">
      <alignment horizontal="center"/>
    </xf>
    <xf numFmtId="0" fontId="3" fillId="2" borderId="14" xfId="1" applyNumberFormat="1" applyFont="1" applyFill="1" applyBorder="1" applyAlignment="1">
      <alignment horizontal="center"/>
    </xf>
    <xf numFmtId="178" fontId="3" fillId="2" borderId="59" xfId="1" applyNumberFormat="1" applyFont="1" applyFill="1" applyBorder="1"/>
    <xf numFmtId="178" fontId="3" fillId="2" borderId="60" xfId="1" applyNumberFormat="1" applyFont="1" applyFill="1" applyBorder="1"/>
    <xf numFmtId="178" fontId="3" fillId="2" borderId="61" xfId="1" applyNumberFormat="1" applyFont="1" applyFill="1" applyBorder="1"/>
    <xf numFmtId="0" fontId="3" fillId="2" borderId="0" xfId="1" applyNumberFormat="1" applyFont="1" applyFill="1" applyBorder="1" applyAlignment="1">
      <alignment horizontal="center"/>
    </xf>
    <xf numFmtId="0" fontId="3" fillId="2" borderId="8" xfId="1" applyNumberFormat="1" applyFont="1" applyFill="1" applyBorder="1" applyAlignment="1">
      <alignment horizontal="center"/>
    </xf>
    <xf numFmtId="0" fontId="3" fillId="4" borderId="1" xfId="1" applyFont="1" applyFill="1" applyBorder="1" applyAlignment="1" applyProtection="1">
      <alignment horizontal="center"/>
      <protection locked="0"/>
    </xf>
    <xf numFmtId="0" fontId="3" fillId="2" borderId="64" xfId="1" applyFont="1" applyFill="1" applyBorder="1" applyAlignment="1">
      <alignment horizontal="center"/>
    </xf>
    <xf numFmtId="0" fontId="3" fillId="2" borderId="62" xfId="1" applyFont="1" applyFill="1" applyBorder="1" applyAlignment="1">
      <alignment horizontal="center"/>
    </xf>
    <xf numFmtId="0" fontId="3" fillId="2" borderId="63" xfId="1" applyFont="1" applyFill="1" applyBorder="1" applyAlignment="1">
      <alignment horizontal="center"/>
    </xf>
    <xf numFmtId="178" fontId="3" fillId="2" borderId="3" xfId="1" applyNumberFormat="1" applyFont="1" applyFill="1" applyBorder="1"/>
    <xf numFmtId="178" fontId="3" fillId="2" borderId="2" xfId="1" applyNumberFormat="1" applyFont="1" applyFill="1" applyBorder="1"/>
    <xf numFmtId="178" fontId="3" fillId="2" borderId="4" xfId="1" applyNumberFormat="1" applyFont="1" applyFill="1" applyBorder="1"/>
    <xf numFmtId="177" fontId="3" fillId="2" borderId="54" xfId="1" applyNumberFormat="1" applyFont="1" applyFill="1" applyBorder="1" applyAlignment="1">
      <alignment horizontal="right" indent="1"/>
    </xf>
    <xf numFmtId="177" fontId="3" fillId="2" borderId="55" xfId="1" applyNumberFormat="1" applyFont="1" applyFill="1" applyBorder="1" applyAlignment="1">
      <alignment horizontal="right" indent="1"/>
    </xf>
    <xf numFmtId="177" fontId="3" fillId="2" borderId="52" xfId="1" applyNumberFormat="1" applyFont="1" applyFill="1" applyBorder="1" applyAlignment="1">
      <alignment horizontal="right" indent="1"/>
    </xf>
    <xf numFmtId="178" fontId="12" fillId="2" borderId="65" xfId="1" applyNumberFormat="1" applyFont="1" applyFill="1" applyBorder="1"/>
    <xf numFmtId="178" fontId="12" fillId="2" borderId="66" xfId="1" applyNumberFormat="1" applyFont="1" applyFill="1" applyBorder="1"/>
    <xf numFmtId="178" fontId="12" fillId="2" borderId="67" xfId="1" applyNumberFormat="1" applyFont="1" applyFill="1" applyBorder="1"/>
    <xf numFmtId="181" fontId="3" fillId="4" borderId="70" xfId="1" applyNumberFormat="1" applyFont="1" applyFill="1" applyBorder="1" applyProtection="1">
      <protection locked="0"/>
    </xf>
    <xf numFmtId="181" fontId="3" fillId="4" borderId="28" xfId="1" applyNumberFormat="1" applyFont="1" applyFill="1" applyBorder="1" applyProtection="1">
      <protection locked="0"/>
    </xf>
    <xf numFmtId="181" fontId="3" fillId="4" borderId="29" xfId="1" applyNumberFormat="1" applyFont="1" applyFill="1" applyBorder="1" applyProtection="1">
      <protection locked="0"/>
    </xf>
    <xf numFmtId="180" fontId="3" fillId="2" borderId="70" xfId="1" applyNumberFormat="1" applyFont="1" applyFill="1" applyBorder="1"/>
    <xf numFmtId="180" fontId="3" fillId="2" borderId="28" xfId="1" applyNumberFormat="1" applyFont="1" applyFill="1" applyBorder="1"/>
    <xf numFmtId="180" fontId="3" fillId="2" borderId="29" xfId="1" applyNumberFormat="1" applyFont="1" applyFill="1" applyBorder="1"/>
    <xf numFmtId="0" fontId="11" fillId="2" borderId="0" xfId="1" applyFont="1" applyFill="1" applyAlignment="1">
      <alignment horizontal="left" vertical="center" wrapText="1"/>
    </xf>
    <xf numFmtId="0" fontId="11" fillId="2" borderId="8" xfId="1" applyFont="1" applyFill="1" applyBorder="1" applyAlignment="1">
      <alignment horizontal="left" vertical="center" wrapText="1"/>
    </xf>
    <xf numFmtId="180" fontId="3" fillId="2" borderId="68" xfId="1" applyNumberFormat="1" applyFont="1" applyFill="1" applyBorder="1"/>
    <xf numFmtId="180" fontId="3" fillId="2" borderId="21" xfId="1" applyNumberFormat="1" applyFont="1" applyFill="1" applyBorder="1"/>
    <xf numFmtId="180" fontId="3" fillId="2" borderId="22" xfId="1" applyNumberFormat="1" applyFont="1" applyFill="1" applyBorder="1"/>
    <xf numFmtId="181" fontId="3" fillId="4" borderId="68" xfId="1" applyNumberFormat="1" applyFont="1" applyFill="1" applyBorder="1" applyProtection="1">
      <protection locked="0"/>
    </xf>
    <xf numFmtId="181" fontId="3" fillId="4" borderId="21" xfId="1" applyNumberFormat="1" applyFont="1" applyFill="1" applyBorder="1" applyProtection="1">
      <protection locked="0"/>
    </xf>
    <xf numFmtId="181" fontId="3" fillId="4" borderId="22" xfId="1" applyNumberFormat="1" applyFont="1" applyFill="1" applyBorder="1" applyProtection="1">
      <protection locked="0"/>
    </xf>
    <xf numFmtId="182" fontId="3" fillId="4" borderId="1" xfId="1" applyNumberFormat="1" applyFont="1" applyFill="1" applyBorder="1" applyAlignment="1" applyProtection="1">
      <alignment horizontal="center"/>
      <protection locked="0"/>
    </xf>
    <xf numFmtId="176" fontId="3" fillId="2" borderId="0" xfId="1" applyNumberFormat="1" applyFont="1" applyFill="1" applyAlignment="1">
      <alignment horizontal="right" indent="1"/>
    </xf>
    <xf numFmtId="0" fontId="3" fillId="2" borderId="0" xfId="1" applyFont="1" applyFill="1" applyAlignment="1">
      <alignment horizontal="right" indent="1"/>
    </xf>
    <xf numFmtId="182" fontId="3" fillId="4" borderId="1" xfId="1" applyNumberFormat="1" applyFont="1" applyFill="1" applyBorder="1" applyProtection="1">
      <protection locked="0"/>
    </xf>
    <xf numFmtId="0" fontId="13" fillId="4" borderId="3" xfId="1" applyFont="1" applyFill="1" applyBorder="1" applyAlignment="1" applyProtection="1">
      <alignment horizontal="left" vertical="top" wrapText="1"/>
      <protection locked="0"/>
    </xf>
    <xf numFmtId="0" fontId="13" fillId="4" borderId="2" xfId="1" applyFont="1" applyFill="1" applyBorder="1" applyAlignment="1" applyProtection="1">
      <alignment horizontal="left" vertical="top"/>
      <protection locked="0"/>
    </xf>
    <xf numFmtId="0" fontId="13" fillId="4" borderId="4" xfId="1" applyFont="1" applyFill="1" applyBorder="1" applyAlignment="1" applyProtection="1">
      <alignment horizontal="left" vertical="top"/>
      <protection locked="0"/>
    </xf>
    <xf numFmtId="0" fontId="13" fillId="4" borderId="9" xfId="1" applyFont="1" applyFill="1" applyBorder="1" applyAlignment="1" applyProtection="1">
      <alignment horizontal="left" vertical="top"/>
      <protection locked="0"/>
    </xf>
    <xf numFmtId="0" fontId="13" fillId="4" borderId="0" xfId="1" applyFont="1" applyFill="1" applyBorder="1" applyAlignment="1" applyProtection="1">
      <alignment horizontal="left" vertical="top"/>
      <protection locked="0"/>
    </xf>
    <xf numFmtId="0" fontId="13" fillId="4" borderId="8" xfId="1" applyFont="1" applyFill="1" applyBorder="1" applyAlignment="1" applyProtection="1">
      <alignment horizontal="left" vertical="top"/>
      <protection locked="0"/>
    </xf>
    <xf numFmtId="0" fontId="13" fillId="4" borderId="13" xfId="1" applyFont="1" applyFill="1" applyBorder="1" applyAlignment="1" applyProtection="1">
      <alignment horizontal="left" vertical="top"/>
      <protection locked="0"/>
    </xf>
    <xf numFmtId="0" fontId="13" fillId="4" borderId="1" xfId="1" applyFont="1" applyFill="1" applyBorder="1" applyAlignment="1" applyProtection="1">
      <alignment horizontal="left" vertical="top"/>
      <protection locked="0"/>
    </xf>
    <xf numFmtId="0" fontId="13" fillId="4" borderId="14" xfId="1" applyFont="1" applyFill="1" applyBorder="1" applyAlignment="1" applyProtection="1">
      <alignment horizontal="left" vertical="top"/>
      <protection locked="0"/>
    </xf>
    <xf numFmtId="177" fontId="3" fillId="2" borderId="62" xfId="1" applyNumberFormat="1" applyFont="1" applyFill="1" applyBorder="1" applyAlignment="1">
      <alignment horizontal="right"/>
    </xf>
    <xf numFmtId="0" fontId="3" fillId="2" borderId="62" xfId="1" applyFont="1" applyFill="1" applyBorder="1" applyAlignment="1">
      <alignment horizontal="right"/>
    </xf>
    <xf numFmtId="180" fontId="3" fillId="2" borderId="62" xfId="1" applyNumberFormat="1" applyFont="1" applyFill="1" applyBorder="1" applyAlignment="1">
      <alignment horizontal="center"/>
    </xf>
    <xf numFmtId="180" fontId="3" fillId="2" borderId="72" xfId="1" applyNumberFormat="1" applyFont="1" applyFill="1" applyBorder="1"/>
    <xf numFmtId="180" fontId="3" fillId="2" borderId="55" xfId="1" applyNumberFormat="1" applyFont="1" applyFill="1" applyBorder="1"/>
    <xf numFmtId="180" fontId="3" fillId="2" borderId="56" xfId="1" applyNumberFormat="1" applyFont="1" applyFill="1" applyBorder="1"/>
    <xf numFmtId="181" fontId="3" fillId="4" borderId="72" xfId="1" applyNumberFormat="1" applyFont="1" applyFill="1" applyBorder="1" applyProtection="1">
      <protection locked="0"/>
    </xf>
    <xf numFmtId="181" fontId="3" fillId="4" borderId="55" xfId="1" applyNumberFormat="1" applyFont="1" applyFill="1" applyBorder="1" applyProtection="1">
      <protection locked="0"/>
    </xf>
    <xf numFmtId="181" fontId="3" fillId="4" borderId="56" xfId="1" applyNumberFormat="1" applyFont="1" applyFill="1" applyBorder="1" applyProtection="1">
      <protection locked="0"/>
    </xf>
    <xf numFmtId="49" fontId="3" fillId="4" borderId="1" xfId="1" applyNumberFormat="1" applyFont="1" applyFill="1" applyBorder="1" applyProtection="1">
      <protection locked="0"/>
    </xf>
    <xf numFmtId="49" fontId="3" fillId="4" borderId="1" xfId="1" applyNumberFormat="1" applyFont="1" applyFill="1" applyBorder="1" applyAlignment="1" applyProtection="1">
      <protection locked="0"/>
    </xf>
    <xf numFmtId="49" fontId="16" fillId="4" borderId="1" xfId="2" applyNumberFormat="1" applyFont="1" applyFill="1" applyBorder="1" applyProtection="1">
      <protection locked="0"/>
    </xf>
    <xf numFmtId="49" fontId="16" fillId="4" borderId="1" xfId="1" applyNumberFormat="1" applyFont="1" applyFill="1" applyBorder="1" applyProtection="1">
      <protection locked="0"/>
    </xf>
    <xf numFmtId="0" fontId="3" fillId="2" borderId="3" xfId="1" applyFont="1" applyFill="1" applyBorder="1" applyAlignment="1">
      <alignment vertical="center"/>
    </xf>
    <xf numFmtId="0" fontId="3" fillId="2" borderId="2" xfId="1" applyFont="1" applyFill="1" applyBorder="1" applyAlignment="1">
      <alignment vertical="center"/>
    </xf>
    <xf numFmtId="0" fontId="3" fillId="2" borderId="13" xfId="1" applyFont="1" applyFill="1" applyBorder="1" applyAlignment="1">
      <alignment vertical="center"/>
    </xf>
    <xf numFmtId="0" fontId="3" fillId="2" borderId="1" xfId="1" applyFont="1" applyFill="1" applyBorder="1" applyAlignment="1">
      <alignment vertical="center"/>
    </xf>
    <xf numFmtId="178" fontId="14" fillId="2" borderId="73" xfId="1" applyNumberFormat="1" applyFont="1" applyFill="1" applyBorder="1" applyAlignment="1">
      <alignment vertical="center"/>
    </xf>
    <xf numFmtId="178" fontId="14" fillId="2" borderId="74" xfId="1" applyNumberFormat="1" applyFont="1" applyFill="1" applyBorder="1" applyAlignment="1">
      <alignment vertical="center"/>
    </xf>
    <xf numFmtId="178" fontId="14" fillId="2" borderId="75" xfId="1" applyNumberFormat="1" applyFont="1" applyFill="1" applyBorder="1" applyAlignment="1">
      <alignment vertical="center"/>
    </xf>
    <xf numFmtId="178" fontId="14" fillId="2" borderId="76" xfId="1" applyNumberFormat="1" applyFont="1" applyFill="1" applyBorder="1" applyAlignment="1">
      <alignment vertical="center"/>
    </xf>
    <xf numFmtId="178" fontId="14" fillId="2" borderId="77" xfId="1" applyNumberFormat="1" applyFont="1" applyFill="1" applyBorder="1" applyAlignment="1">
      <alignment vertical="center"/>
    </xf>
    <xf numFmtId="178" fontId="14" fillId="2" borderId="78" xfId="1" applyNumberFormat="1" applyFont="1" applyFill="1" applyBorder="1" applyAlignment="1">
      <alignment vertical="center"/>
    </xf>
    <xf numFmtId="0" fontId="3" fillId="4" borderId="1" xfId="1" applyFont="1" applyFill="1" applyBorder="1" applyProtection="1">
      <protection locked="0"/>
    </xf>
    <xf numFmtId="0" fontId="5" fillId="2" borderId="0" xfId="1" applyFont="1" applyFill="1" applyAlignment="1">
      <alignment vertical="top"/>
    </xf>
    <xf numFmtId="0" fontId="3" fillId="4" borderId="0" xfId="1" applyFont="1" applyFill="1" applyBorder="1" applyProtection="1">
      <protection locked="0"/>
    </xf>
    <xf numFmtId="0" fontId="3" fillId="4" borderId="1" xfId="1" applyFont="1" applyFill="1" applyBorder="1" applyAlignment="1" applyProtection="1">
      <alignment shrinkToFit="1"/>
      <protection locked="0"/>
    </xf>
    <xf numFmtId="0" fontId="2" fillId="0" borderId="83" xfId="1" applyBorder="1" applyAlignment="1">
      <alignment horizontal="center" vertical="center"/>
    </xf>
    <xf numFmtId="0" fontId="18" fillId="5" borderId="30" xfId="3" applyFont="1" applyFill="1" applyBorder="1" applyAlignment="1" applyProtection="1">
      <alignment horizontal="center" vertical="center" wrapText="1"/>
      <protection locked="0"/>
    </xf>
    <xf numFmtId="0" fontId="18" fillId="5" borderId="31" xfId="3" applyFont="1" applyFill="1" applyBorder="1" applyAlignment="1" applyProtection="1">
      <alignment horizontal="center" vertical="center" wrapText="1"/>
      <protection locked="0"/>
    </xf>
    <xf numFmtId="0" fontId="18" fillId="0" borderId="23" xfId="3" applyFont="1" applyFill="1" applyBorder="1" applyAlignment="1">
      <alignment horizontal="center" vertical="center" wrapText="1"/>
    </xf>
    <xf numFmtId="0" fontId="18" fillId="0" borderId="24" xfId="3" applyFont="1" applyFill="1" applyBorder="1" applyAlignment="1">
      <alignment horizontal="center" vertical="center" wrapText="1"/>
    </xf>
    <xf numFmtId="0" fontId="18" fillId="0" borderId="19" xfId="3" applyFont="1" applyFill="1" applyBorder="1" applyAlignment="1">
      <alignment horizontal="center" vertical="center" wrapText="1"/>
    </xf>
    <xf numFmtId="0" fontId="18" fillId="0" borderId="30" xfId="3" applyFont="1" applyFill="1" applyBorder="1" applyAlignment="1">
      <alignment horizontal="center" vertical="center" wrapText="1"/>
    </xf>
    <xf numFmtId="0" fontId="18" fillId="0" borderId="31" xfId="3" applyFont="1" applyFill="1" applyBorder="1" applyAlignment="1">
      <alignment horizontal="center" vertical="center" wrapText="1"/>
    </xf>
    <xf numFmtId="0" fontId="18" fillId="0" borderId="26" xfId="3" applyFont="1" applyFill="1" applyBorder="1" applyAlignment="1">
      <alignment horizontal="center" vertical="center" wrapText="1"/>
    </xf>
    <xf numFmtId="9" fontId="24" fillId="0" borderId="9" xfId="0" applyNumberFormat="1" applyFont="1" applyFill="1" applyBorder="1" applyAlignment="1">
      <alignment horizontal="left" vertical="center" shrinkToFit="1"/>
    </xf>
    <xf numFmtId="9" fontId="25" fillId="0" borderId="0" xfId="0" applyNumberFormat="1" applyFont="1" applyFill="1" applyBorder="1" applyAlignment="1">
      <alignment horizontal="left" vertical="center" shrinkToFit="1"/>
    </xf>
    <xf numFmtId="9" fontId="25" fillId="0" borderId="8" xfId="0" applyNumberFormat="1" applyFont="1" applyFill="1" applyBorder="1" applyAlignment="1">
      <alignment horizontal="left" vertical="center" shrinkToFit="1"/>
    </xf>
    <xf numFmtId="0" fontId="26" fillId="0" borderId="64" xfId="3" applyFont="1" applyFill="1" applyBorder="1" applyAlignment="1">
      <alignment horizontal="center" vertical="center"/>
    </xf>
    <xf numFmtId="0" fontId="25" fillId="0" borderId="62" xfId="0" applyFont="1" applyFill="1" applyBorder="1" applyAlignment="1">
      <alignment horizontal="center" vertical="center"/>
    </xf>
    <xf numFmtId="0" fontId="25" fillId="0" borderId="63" xfId="0" applyFont="1" applyFill="1" applyBorder="1" applyAlignment="1">
      <alignment horizontal="center" vertical="center"/>
    </xf>
    <xf numFmtId="0" fontId="18" fillId="3" borderId="64" xfId="3" applyFont="1" applyFill="1" applyBorder="1" applyAlignment="1">
      <alignment horizontal="center" vertical="center" wrapText="1"/>
    </xf>
    <xf numFmtId="0" fontId="18" fillId="3" borderId="62" xfId="3" applyFont="1" applyFill="1" applyBorder="1" applyAlignment="1">
      <alignment horizontal="center" vertical="center" wrapText="1"/>
    </xf>
    <xf numFmtId="0" fontId="18" fillId="0" borderId="64" xfId="3" applyFont="1" applyFill="1" applyBorder="1" applyAlignment="1">
      <alignment horizontal="center" vertical="center" wrapText="1"/>
    </xf>
    <xf numFmtId="0" fontId="18" fillId="0" borderId="62" xfId="3" applyFont="1" applyFill="1" applyBorder="1" applyAlignment="1">
      <alignment horizontal="center" vertical="center" wrapText="1"/>
    </xf>
    <xf numFmtId="0" fontId="18" fillId="0" borderId="63" xfId="3" applyFont="1" applyFill="1" applyBorder="1" applyAlignment="1">
      <alignment horizontal="center" vertical="center" wrapText="1"/>
    </xf>
    <xf numFmtId="0" fontId="18" fillId="0" borderId="82" xfId="3" applyFont="1" applyFill="1" applyBorder="1" applyAlignment="1">
      <alignment horizontal="center" vertical="center"/>
    </xf>
    <xf numFmtId="0" fontId="22" fillId="0" borderId="0" xfId="3" applyFont="1" applyAlignment="1">
      <alignment horizontal="center" vertical="center"/>
    </xf>
    <xf numFmtId="14" fontId="18" fillId="0" borderId="62" xfId="3" applyNumberFormat="1" applyFont="1" applyBorder="1" applyAlignment="1">
      <alignment horizontal="center" vertical="center"/>
    </xf>
    <xf numFmtId="0" fontId="21" fillId="0" borderId="0" xfId="3" applyFont="1" applyAlignment="1">
      <alignment vertical="center"/>
    </xf>
    <xf numFmtId="0" fontId="18" fillId="5" borderId="26" xfId="3" applyFont="1" applyFill="1" applyBorder="1" applyAlignment="1" applyProtection="1">
      <alignment horizontal="center" vertical="center" wrapText="1"/>
      <protection locked="0"/>
    </xf>
    <xf numFmtId="0" fontId="18" fillId="5" borderId="70" xfId="3" applyFont="1" applyFill="1" applyBorder="1" applyAlignment="1" applyProtection="1">
      <alignment horizontal="center" vertical="center" wrapText="1"/>
      <protection locked="0"/>
    </xf>
    <xf numFmtId="0" fontId="18" fillId="5" borderId="28" xfId="3" applyFont="1" applyFill="1" applyBorder="1" applyAlignment="1" applyProtection="1">
      <alignment horizontal="center" vertical="center" wrapText="1"/>
      <protection locked="0"/>
    </xf>
    <xf numFmtId="0" fontId="18" fillId="5" borderId="25" xfId="3" applyFont="1" applyFill="1" applyBorder="1" applyAlignment="1" applyProtection="1">
      <alignment horizontal="center" vertical="center" wrapText="1"/>
      <protection locked="0"/>
    </xf>
    <xf numFmtId="0" fontId="18" fillId="5" borderId="27" xfId="3" applyFont="1" applyFill="1" applyBorder="1" applyAlignment="1" applyProtection="1">
      <alignment horizontal="center" vertical="center" shrinkToFit="1"/>
      <protection locked="0"/>
    </xf>
    <xf numFmtId="0" fontId="18" fillId="5" borderId="31" xfId="3" applyFont="1" applyFill="1" applyBorder="1" applyAlignment="1" applyProtection="1">
      <alignment horizontal="center" vertical="center" shrinkToFit="1"/>
      <protection locked="0"/>
    </xf>
    <xf numFmtId="0" fontId="18" fillId="5" borderId="70" xfId="3" applyFont="1" applyFill="1" applyBorder="1" applyAlignment="1" applyProtection="1">
      <alignment horizontal="center" vertical="center" shrinkToFit="1"/>
      <protection locked="0"/>
    </xf>
    <xf numFmtId="0" fontId="18" fillId="0" borderId="0" xfId="3" applyFont="1" applyAlignment="1">
      <alignment horizontal="left" vertical="center"/>
    </xf>
    <xf numFmtId="0" fontId="23" fillId="0" borderId="0" xfId="3" applyFont="1" applyBorder="1" applyAlignment="1">
      <alignment horizontal="left" vertical="center"/>
    </xf>
    <xf numFmtId="0" fontId="23" fillId="0" borderId="8" xfId="3" applyFont="1" applyBorder="1" applyAlignment="1">
      <alignment horizontal="left" vertical="center"/>
    </xf>
    <xf numFmtId="0" fontId="18" fillId="0" borderId="59" xfId="3" applyFont="1" applyBorder="1" applyAlignment="1">
      <alignment horizontal="center" vertical="center" shrinkToFit="1"/>
    </xf>
    <xf numFmtId="0" fontId="18" fillId="0" borderId="60" xfId="3" applyFont="1" applyBorder="1" applyAlignment="1">
      <alignment horizontal="center" vertical="center" shrinkToFit="1"/>
    </xf>
    <xf numFmtId="0" fontId="18" fillId="0" borderId="69" xfId="3" applyFont="1" applyBorder="1" applyAlignment="1">
      <alignment horizontal="center" vertical="center" shrinkToFit="1"/>
    </xf>
    <xf numFmtId="0" fontId="18" fillId="0" borderId="9" xfId="3" applyFont="1" applyBorder="1" applyAlignment="1">
      <alignment horizontal="center" vertical="center" shrinkToFit="1"/>
    </xf>
    <xf numFmtId="0" fontId="18" fillId="0" borderId="0" xfId="3" applyFont="1" applyBorder="1" applyAlignment="1">
      <alignment horizontal="center" vertical="center" shrinkToFit="1"/>
    </xf>
    <xf numFmtId="0" fontId="18" fillId="0" borderId="10" xfId="3" applyFont="1" applyBorder="1" applyAlignment="1">
      <alignment horizontal="center" vertical="center" shrinkToFit="1"/>
    </xf>
    <xf numFmtId="0" fontId="18" fillId="0" borderId="13" xfId="3" applyFont="1" applyBorder="1" applyAlignment="1">
      <alignment horizontal="center" vertical="center" shrinkToFit="1"/>
    </xf>
    <xf numFmtId="0" fontId="18" fillId="0" borderId="1" xfId="3" applyFont="1" applyBorder="1" applyAlignment="1">
      <alignment horizontal="center" vertical="center" shrinkToFit="1"/>
    </xf>
    <xf numFmtId="0" fontId="18" fillId="0" borderId="15" xfId="3" applyFont="1" applyBorder="1" applyAlignment="1">
      <alignment horizontal="center" vertical="center" shrinkToFit="1"/>
    </xf>
    <xf numFmtId="0" fontId="18" fillId="3" borderId="2" xfId="3" applyFont="1" applyFill="1" applyBorder="1" applyAlignment="1">
      <alignment horizontal="center" vertical="center" wrapText="1"/>
    </xf>
    <xf numFmtId="0" fontId="18" fillId="3" borderId="4" xfId="3" applyFont="1" applyFill="1" applyBorder="1" applyAlignment="1">
      <alignment horizontal="center" vertical="center" wrapText="1"/>
    </xf>
    <xf numFmtId="0" fontId="18" fillId="0" borderId="68" xfId="3" applyFont="1" applyBorder="1" applyAlignment="1">
      <alignment horizontal="center" vertical="center"/>
    </xf>
    <xf numFmtId="0" fontId="18" fillId="0" borderId="21" xfId="3" applyFont="1" applyBorder="1" applyAlignment="1">
      <alignment horizontal="center" vertical="center"/>
    </xf>
    <xf numFmtId="0" fontId="18" fillId="0" borderId="18" xfId="3" applyFont="1" applyBorder="1" applyAlignment="1">
      <alignment horizontal="center" vertical="center"/>
    </xf>
    <xf numFmtId="0" fontId="18" fillId="0" borderId="71" xfId="3" applyFont="1" applyBorder="1" applyAlignment="1">
      <alignment horizontal="center" vertical="center"/>
    </xf>
    <xf numFmtId="0" fontId="18" fillId="0" borderId="48" xfId="3" applyFont="1" applyBorder="1" applyAlignment="1">
      <alignment horizontal="center" vertical="center"/>
    </xf>
    <xf numFmtId="0" fontId="18" fillId="0" borderId="45" xfId="3" applyFont="1" applyBorder="1" applyAlignment="1">
      <alignment horizontal="center" vertical="center"/>
    </xf>
    <xf numFmtId="0" fontId="18" fillId="0" borderId="70" xfId="3" applyFont="1" applyBorder="1" applyAlignment="1">
      <alignment horizontal="center" vertical="center"/>
    </xf>
    <xf numFmtId="0" fontId="18" fillId="0" borderId="28" xfId="3" applyFont="1" applyBorder="1" applyAlignment="1">
      <alignment horizontal="center" vertical="center"/>
    </xf>
    <xf numFmtId="0" fontId="18" fillId="0" borderId="25" xfId="3" applyFont="1" applyBorder="1" applyAlignment="1">
      <alignment horizontal="center" vertical="center"/>
    </xf>
    <xf numFmtId="0" fontId="18" fillId="0" borderId="72" xfId="3" applyFont="1" applyBorder="1" applyAlignment="1">
      <alignment horizontal="center" vertical="center"/>
    </xf>
    <xf numFmtId="0" fontId="18" fillId="0" borderId="55" xfId="3" applyFont="1" applyBorder="1" applyAlignment="1">
      <alignment horizontal="center" vertical="center"/>
    </xf>
    <xf numFmtId="0" fontId="18" fillId="0" borderId="52" xfId="3" applyFont="1" applyBorder="1" applyAlignment="1">
      <alignment horizontal="center" vertical="center"/>
    </xf>
    <xf numFmtId="0" fontId="18" fillId="0" borderId="20" xfId="3" applyFont="1" applyBorder="1" applyAlignment="1">
      <alignment horizontal="center" vertical="center"/>
    </xf>
    <xf numFmtId="0" fontId="18" fillId="0" borderId="22" xfId="3" applyFont="1" applyBorder="1" applyAlignment="1">
      <alignment horizontal="center" vertical="center"/>
    </xf>
    <xf numFmtId="0" fontId="18" fillId="0" borderId="82" xfId="3" applyFont="1" applyBorder="1" applyAlignment="1">
      <alignment horizontal="center" vertical="center"/>
    </xf>
    <xf numFmtId="0" fontId="18" fillId="0" borderId="81" xfId="3" applyFont="1" applyBorder="1" applyAlignment="1">
      <alignment horizontal="center" vertical="center"/>
    </xf>
    <xf numFmtId="0" fontId="18" fillId="0" borderId="80" xfId="3" applyFont="1" applyBorder="1" applyAlignment="1">
      <alignment horizontal="center" vertical="center"/>
    </xf>
    <xf numFmtId="0" fontId="18" fillId="0" borderId="79" xfId="3" applyFont="1" applyBorder="1" applyAlignment="1">
      <alignment horizontal="center" vertical="center"/>
    </xf>
    <xf numFmtId="0" fontId="18" fillId="3" borderId="86" xfId="3" applyFont="1" applyFill="1" applyBorder="1" applyAlignment="1">
      <alignment horizontal="center" vertical="center" shrinkToFit="1"/>
    </xf>
    <xf numFmtId="0" fontId="18" fillId="3" borderId="0" xfId="3" applyFont="1" applyFill="1" applyBorder="1" applyAlignment="1">
      <alignment horizontal="center" vertical="center" shrinkToFit="1"/>
    </xf>
    <xf numFmtId="0" fontId="18" fillId="3" borderId="10" xfId="3" applyFont="1" applyFill="1" applyBorder="1" applyAlignment="1">
      <alignment horizontal="center" vertical="center" shrinkToFit="1"/>
    </xf>
    <xf numFmtId="0" fontId="18" fillId="3" borderId="10" xfId="3" applyFont="1" applyFill="1" applyBorder="1" applyAlignment="1">
      <alignment horizontal="center" vertical="center" wrapText="1"/>
    </xf>
    <xf numFmtId="0" fontId="18" fillId="3" borderId="11" xfId="3" applyFont="1" applyFill="1" applyBorder="1" applyAlignment="1">
      <alignment horizontal="center" vertical="center" wrapText="1"/>
    </xf>
    <xf numFmtId="0" fontId="18" fillId="3" borderId="85" xfId="3" applyFont="1" applyFill="1" applyBorder="1" applyAlignment="1">
      <alignment horizontal="center" vertical="center" wrapText="1"/>
    </xf>
    <xf numFmtId="0" fontId="23" fillId="0" borderId="0" xfId="3" applyFont="1" applyFill="1" applyBorder="1" applyAlignment="1">
      <alignment horizontal="left" vertical="center"/>
    </xf>
    <xf numFmtId="0" fontId="23" fillId="0" borderId="8" xfId="3" applyFont="1" applyFill="1" applyBorder="1" applyAlignment="1">
      <alignment horizontal="left" vertical="center"/>
    </xf>
    <xf numFmtId="0" fontId="23" fillId="0" borderId="0" xfId="3" applyFont="1" applyBorder="1" applyAlignment="1">
      <alignment horizontal="left" vertical="center" shrinkToFit="1"/>
    </xf>
    <xf numFmtId="0" fontId="23" fillId="0" borderId="8" xfId="3" applyFont="1" applyBorder="1" applyAlignment="1">
      <alignment horizontal="left" vertical="center" shrinkToFit="1"/>
    </xf>
    <xf numFmtId="0" fontId="23" fillId="0" borderId="1" xfId="3" applyFont="1" applyFill="1" applyBorder="1" applyAlignment="1">
      <alignment horizontal="left" vertical="center"/>
    </xf>
    <xf numFmtId="0" fontId="23" fillId="0" borderId="14" xfId="3" applyFont="1" applyFill="1" applyBorder="1" applyAlignment="1">
      <alignment horizontal="left" vertical="center"/>
    </xf>
    <xf numFmtId="0" fontId="18" fillId="5" borderId="20" xfId="3" applyFont="1" applyFill="1" applyBorder="1" applyAlignment="1" applyProtection="1">
      <alignment horizontal="center" vertical="center" wrapText="1"/>
      <protection locked="0"/>
    </xf>
    <xf numFmtId="0" fontId="18" fillId="5" borderId="21" xfId="3" applyFont="1" applyFill="1" applyBorder="1" applyAlignment="1" applyProtection="1">
      <alignment horizontal="center" vertical="center" wrapText="1"/>
      <protection locked="0"/>
    </xf>
    <xf numFmtId="0" fontId="18" fillId="5" borderId="18" xfId="3" applyFont="1" applyFill="1" applyBorder="1" applyAlignment="1" applyProtection="1">
      <alignment horizontal="center" vertical="center" wrapText="1"/>
      <protection locked="0"/>
    </xf>
    <xf numFmtId="0" fontId="18" fillId="5" borderId="20" xfId="3" applyFont="1" applyFill="1" applyBorder="1" applyAlignment="1" applyProtection="1">
      <alignment horizontal="center" vertical="center" shrinkToFit="1"/>
      <protection locked="0"/>
    </xf>
    <xf numFmtId="0" fontId="18" fillId="5" borderId="24" xfId="3" applyFont="1" applyFill="1" applyBorder="1" applyAlignment="1" applyProtection="1">
      <alignment horizontal="center" vertical="center" shrinkToFit="1"/>
      <protection locked="0"/>
    </xf>
    <xf numFmtId="0" fontId="18" fillId="5" borderId="68" xfId="3" applyFont="1" applyFill="1" applyBorder="1" applyAlignment="1" applyProtection="1">
      <alignment horizontal="center" vertical="center" shrinkToFit="1"/>
      <protection locked="0"/>
    </xf>
    <xf numFmtId="0" fontId="18" fillId="5" borderId="24" xfId="3" applyFont="1" applyFill="1" applyBorder="1" applyAlignment="1" applyProtection="1">
      <alignment horizontal="center" vertical="center" wrapText="1"/>
      <protection locked="0"/>
    </xf>
    <xf numFmtId="0" fontId="18" fillId="5" borderId="19" xfId="3" applyFont="1" applyFill="1" applyBorder="1" applyAlignment="1" applyProtection="1">
      <alignment horizontal="center" vertical="center" wrapText="1"/>
      <protection locked="0"/>
    </xf>
    <xf numFmtId="0" fontId="19" fillId="0" borderId="2" xfId="3" applyFont="1" applyBorder="1" applyAlignment="1">
      <alignment horizontal="left" vertical="center" wrapText="1" indent="1"/>
    </xf>
    <xf numFmtId="0" fontId="18" fillId="5" borderId="68" xfId="3" applyFont="1" applyFill="1" applyBorder="1" applyAlignment="1" applyProtection="1">
      <alignment horizontal="center" vertical="center" wrapText="1"/>
      <protection locked="0"/>
    </xf>
    <xf numFmtId="0" fontId="18" fillId="5" borderId="23" xfId="3" applyFont="1" applyFill="1" applyBorder="1" applyAlignment="1" applyProtection="1">
      <alignment horizontal="center" vertical="center" wrapText="1"/>
      <protection locked="0"/>
    </xf>
    <xf numFmtId="0" fontId="18" fillId="5" borderId="72" xfId="3" applyFont="1" applyFill="1" applyBorder="1" applyAlignment="1" applyProtection="1">
      <alignment horizontal="center" vertical="center" wrapText="1"/>
      <protection locked="0"/>
    </xf>
    <xf numFmtId="0" fontId="18" fillId="5" borderId="55" xfId="3" applyFont="1" applyFill="1" applyBorder="1" applyAlignment="1" applyProtection="1">
      <alignment horizontal="center" vertical="center" wrapText="1"/>
      <protection locked="0"/>
    </xf>
    <xf numFmtId="0" fontId="18" fillId="5" borderId="52" xfId="3" applyFont="1" applyFill="1" applyBorder="1" applyAlignment="1" applyProtection="1">
      <alignment horizontal="center" vertical="center" wrapText="1"/>
      <protection locked="0"/>
    </xf>
    <xf numFmtId="0" fontId="18" fillId="5" borderId="54" xfId="3" applyFont="1" applyFill="1" applyBorder="1" applyAlignment="1" applyProtection="1">
      <alignment horizontal="center" vertical="center" shrinkToFit="1"/>
      <protection locked="0"/>
    </xf>
    <xf numFmtId="0" fontId="18" fillId="5" borderId="58" xfId="3" applyFont="1" applyFill="1" applyBorder="1" applyAlignment="1" applyProtection="1">
      <alignment horizontal="center" vertical="center" shrinkToFit="1"/>
      <protection locked="0"/>
    </xf>
    <xf numFmtId="0" fontId="18" fillId="5" borderId="72" xfId="3" applyFont="1" applyFill="1" applyBorder="1" applyAlignment="1" applyProtection="1">
      <alignment horizontal="center" vertical="center" shrinkToFit="1"/>
      <protection locked="0"/>
    </xf>
    <xf numFmtId="0" fontId="18" fillId="5" borderId="58" xfId="3" applyFont="1" applyFill="1" applyBorder="1" applyAlignment="1" applyProtection="1">
      <alignment horizontal="center" vertical="center" wrapText="1"/>
      <protection locked="0"/>
    </xf>
    <xf numFmtId="0" fontId="18" fillId="5" borderId="53" xfId="3" applyFont="1" applyFill="1" applyBorder="1" applyAlignment="1" applyProtection="1">
      <alignment horizontal="center" vertical="center" wrapText="1"/>
      <protection locked="0"/>
    </xf>
    <xf numFmtId="0" fontId="18" fillId="5" borderId="57" xfId="3" applyFont="1" applyFill="1" applyBorder="1" applyAlignment="1" applyProtection="1">
      <alignment horizontal="center" vertical="center" wrapText="1"/>
      <protection locked="0"/>
    </xf>
    <xf numFmtId="0" fontId="18" fillId="0" borderId="57" xfId="3" applyFont="1" applyFill="1" applyBorder="1" applyAlignment="1">
      <alignment horizontal="center" vertical="center" wrapText="1"/>
    </xf>
    <xf numFmtId="0" fontId="18" fillId="0" borderId="58" xfId="3" applyFont="1" applyFill="1" applyBorder="1" applyAlignment="1">
      <alignment horizontal="center" vertical="center" wrapText="1"/>
    </xf>
    <xf numFmtId="0" fontId="18" fillId="0" borderId="53" xfId="3" applyFont="1" applyFill="1" applyBorder="1" applyAlignment="1">
      <alignment horizontal="center" vertical="center" wrapText="1"/>
    </xf>
    <xf numFmtId="0" fontId="18" fillId="0" borderId="91" xfId="3" applyFont="1" applyFill="1" applyBorder="1" applyAlignment="1">
      <alignment horizontal="center" vertical="center"/>
    </xf>
    <xf numFmtId="0" fontId="18" fillId="0" borderId="0" xfId="3" applyFont="1" applyFill="1" applyBorder="1" applyAlignment="1">
      <alignment horizontal="center" vertical="center"/>
    </xf>
    <xf numFmtId="0" fontId="18" fillId="0" borderId="8" xfId="3" applyFont="1" applyFill="1" applyBorder="1" applyAlignment="1">
      <alignment horizontal="center" vertical="center"/>
    </xf>
  </cellXfs>
  <cellStyles count="4">
    <cellStyle name="ハイパーリンク" xfId="2" builtinId="8"/>
    <cellStyle name="標準" xfId="0" builtinId="0"/>
    <cellStyle name="標準 2" xfId="1"/>
    <cellStyle name="標準 3"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23487;&#27850;&#32773;&#21517;&#31807;!A1"/></Relationships>
</file>

<file path=xl/drawings/drawing1.xml><?xml version="1.0" encoding="utf-8"?>
<xdr:wsDr xmlns:xdr="http://schemas.openxmlformats.org/drawingml/2006/spreadsheetDrawing" xmlns:a="http://schemas.openxmlformats.org/drawingml/2006/main">
  <xdr:twoCellAnchor>
    <xdr:from>
      <xdr:col>10</xdr:col>
      <xdr:colOff>156882</xdr:colOff>
      <xdr:row>63</xdr:row>
      <xdr:rowOff>78441</xdr:rowOff>
    </xdr:from>
    <xdr:to>
      <xdr:col>16</xdr:col>
      <xdr:colOff>44823</xdr:colOff>
      <xdr:row>65</xdr:row>
      <xdr:rowOff>100853</xdr:rowOff>
    </xdr:to>
    <xdr:sp macro="" textlink="">
      <xdr:nvSpPr>
        <xdr:cNvPr id="3" name="額縁 2">
          <a:hlinkClick xmlns:r="http://schemas.openxmlformats.org/officeDocument/2006/relationships" r:id="rId1"/>
        </xdr:cNvPr>
        <xdr:cNvSpPr/>
      </xdr:nvSpPr>
      <xdr:spPr>
        <a:xfrm>
          <a:off x="3059206" y="11172265"/>
          <a:ext cx="1501588" cy="3585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宿泊者名簿シートへ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65"/>
  <sheetViews>
    <sheetView showZeros="0" tabSelected="1" view="pageBreakPreview" topLeftCell="A13" zoomScaleNormal="100" zoomScaleSheetLayoutView="100" workbookViewId="0">
      <selection activeCell="AO20" sqref="AO20"/>
    </sheetView>
  </sheetViews>
  <sheetFormatPr defaultColWidth="5.125" defaultRowHeight="13.5"/>
  <cols>
    <col min="1" max="1" width="0.5" style="6" customWidth="1"/>
    <col min="2" max="2" width="11.625" style="6" customWidth="1"/>
    <col min="3" max="3" width="1.25" style="6" customWidth="1"/>
    <col min="4" max="25" width="3.5" style="6" customWidth="1"/>
    <col min="26" max="26" width="1.25" style="6" customWidth="1"/>
    <col min="27" max="29" width="5.125" style="6" hidden="1" customWidth="1"/>
    <col min="30" max="16384" width="5.125" style="6"/>
  </cols>
  <sheetData>
    <row r="1" spans="1:29" ht="15.75" customHeight="1">
      <c r="A1" s="1"/>
      <c r="B1" s="2" t="s">
        <v>183</v>
      </c>
      <c r="C1" s="3"/>
      <c r="D1" s="4"/>
      <c r="E1" s="4"/>
      <c r="F1" s="4"/>
      <c r="G1" s="1"/>
      <c r="H1" s="1"/>
      <c r="I1" s="1"/>
      <c r="J1" s="1"/>
      <c r="K1" s="1"/>
      <c r="L1" s="1"/>
      <c r="M1" s="1"/>
      <c r="N1" s="1"/>
      <c r="O1" s="1"/>
      <c r="P1" s="1"/>
      <c r="Q1" s="1"/>
      <c r="R1" s="1"/>
      <c r="S1" s="5"/>
      <c r="T1" s="5"/>
      <c r="U1" s="5"/>
      <c r="V1" s="5"/>
      <c r="W1" s="5"/>
      <c r="X1" s="5"/>
      <c r="Y1" s="5"/>
      <c r="Z1" s="5"/>
    </row>
    <row r="2" spans="1:29" ht="15.75" customHeight="1">
      <c r="A2" s="1"/>
      <c r="B2" s="109" t="s">
        <v>11</v>
      </c>
      <c r="C2" s="109"/>
      <c r="D2" s="109"/>
      <c r="E2" s="109"/>
      <c r="F2" s="109"/>
      <c r="G2" s="109"/>
      <c r="H2" s="109"/>
      <c r="I2" s="109"/>
      <c r="J2" s="109"/>
      <c r="K2" s="109"/>
      <c r="L2" s="109"/>
      <c r="M2" s="109"/>
      <c r="N2" s="109"/>
      <c r="O2" s="109"/>
      <c r="P2" s="109"/>
      <c r="Q2" s="109"/>
      <c r="R2" s="109"/>
      <c r="S2" s="109"/>
      <c r="T2" s="109"/>
      <c r="U2" s="109"/>
      <c r="V2" s="109"/>
      <c r="W2" s="109"/>
      <c r="X2" s="109"/>
      <c r="Y2" s="109"/>
      <c r="Z2" s="109"/>
    </row>
    <row r="3" spans="1:29" ht="13.5" customHeight="1">
      <c r="A3" s="1"/>
      <c r="B3" s="1"/>
      <c r="C3" s="1"/>
      <c r="D3" s="1"/>
      <c r="E3" s="1"/>
      <c r="F3" s="1"/>
      <c r="G3" s="1"/>
      <c r="H3" s="1"/>
      <c r="I3" s="1"/>
      <c r="J3" s="1"/>
      <c r="K3" s="1"/>
      <c r="L3" s="1"/>
      <c r="M3" s="1"/>
      <c r="N3" s="1"/>
      <c r="O3" s="1"/>
      <c r="P3" s="1"/>
      <c r="Q3" s="1"/>
      <c r="R3" s="1"/>
      <c r="S3" s="1"/>
      <c r="T3" s="1"/>
      <c r="U3" s="1"/>
      <c r="V3" s="1"/>
      <c r="W3" s="1"/>
      <c r="X3" s="1"/>
      <c r="Y3" s="1"/>
      <c r="Z3" s="1"/>
    </row>
    <row r="4" spans="1:29" ht="15.75" customHeight="1">
      <c r="A4" s="1"/>
      <c r="B4" s="1" t="s">
        <v>12</v>
      </c>
      <c r="C4" s="1"/>
      <c r="D4" s="110"/>
      <c r="E4" s="110"/>
      <c r="F4" s="110"/>
      <c r="G4" s="110"/>
      <c r="H4" s="110"/>
      <c r="I4" s="110"/>
      <c r="J4" s="110"/>
      <c r="K4" s="110"/>
      <c r="L4" s="110"/>
      <c r="M4" s="110"/>
      <c r="N4" s="1"/>
      <c r="O4" s="1"/>
      <c r="P4" s="5"/>
      <c r="Q4" s="5"/>
      <c r="R4" s="1"/>
      <c r="S4" s="1"/>
      <c r="T4" s="1"/>
      <c r="U4" s="1"/>
      <c r="V4" s="1"/>
      <c r="W4" s="1"/>
      <c r="X4" s="1"/>
      <c r="Y4" s="1"/>
      <c r="Z4" s="1"/>
    </row>
    <row r="5" spans="1:29" ht="8.25" customHeight="1">
      <c r="A5" s="1"/>
      <c r="B5" s="1"/>
      <c r="C5" s="1"/>
      <c r="D5" s="1"/>
      <c r="E5" s="1"/>
      <c r="F5" s="1"/>
      <c r="G5" s="1"/>
      <c r="H5" s="1"/>
      <c r="I5" s="1"/>
      <c r="J5" s="1"/>
      <c r="K5" s="1"/>
      <c r="L5" s="1"/>
      <c r="M5" s="1"/>
      <c r="N5" s="1"/>
      <c r="O5" s="111" t="str">
        <f>IF(T10="","",IF(T10&gt;3,"１回の宿泊期間は最大３泊までとなります。",""))</f>
        <v/>
      </c>
      <c r="P5" s="111"/>
      <c r="Q5" s="111"/>
      <c r="R5" s="111"/>
      <c r="S5" s="111"/>
      <c r="T5" s="111"/>
      <c r="U5" s="111"/>
      <c r="V5" s="111"/>
      <c r="W5" s="111"/>
      <c r="X5" s="111"/>
      <c r="Y5" s="111"/>
      <c r="Z5" s="1"/>
    </row>
    <row r="6" spans="1:29" ht="15.75" customHeight="1">
      <c r="A6" s="1"/>
      <c r="B6" s="1" t="s">
        <v>13</v>
      </c>
      <c r="C6" s="1"/>
      <c r="D6" s="110" t="s">
        <v>114</v>
      </c>
      <c r="E6" s="110"/>
      <c r="F6" s="110"/>
      <c r="G6" s="110"/>
      <c r="H6" s="110"/>
      <c r="I6" s="110"/>
      <c r="J6" s="110"/>
      <c r="K6" s="110"/>
      <c r="L6" s="110"/>
      <c r="M6" s="110"/>
      <c r="N6" s="1"/>
      <c r="O6" s="111"/>
      <c r="P6" s="111"/>
      <c r="Q6" s="111"/>
      <c r="R6" s="111"/>
      <c r="S6" s="111"/>
      <c r="T6" s="111"/>
      <c r="U6" s="111"/>
      <c r="V6" s="111"/>
      <c r="W6" s="111"/>
      <c r="X6" s="111"/>
      <c r="Y6" s="111"/>
      <c r="Z6" s="1"/>
    </row>
    <row r="7" spans="1:29" ht="8.25" customHeight="1">
      <c r="A7" s="1"/>
      <c r="B7" s="1"/>
      <c r="C7" s="1"/>
      <c r="D7" s="1"/>
      <c r="E7" s="1"/>
      <c r="F7" s="1"/>
      <c r="G7" s="1"/>
      <c r="H7" s="1"/>
      <c r="I7" s="1"/>
      <c r="J7" s="1"/>
      <c r="K7" s="1"/>
      <c r="L7" s="1"/>
      <c r="M7" s="1"/>
      <c r="N7" s="1"/>
      <c r="O7" s="1"/>
      <c r="P7" s="1"/>
      <c r="Q7" s="1"/>
      <c r="R7" s="1"/>
      <c r="S7" s="1"/>
      <c r="T7" s="1"/>
      <c r="U7" s="1"/>
      <c r="V7" s="1"/>
      <c r="W7" s="1"/>
      <c r="X7" s="1"/>
      <c r="Y7" s="1"/>
      <c r="Z7" s="1"/>
    </row>
    <row r="8" spans="1:29" ht="15.75" customHeight="1">
      <c r="A8" s="1"/>
      <c r="B8" s="1" t="s">
        <v>14</v>
      </c>
      <c r="C8" s="1"/>
      <c r="D8" s="110"/>
      <c r="E8" s="110"/>
      <c r="F8" s="110"/>
      <c r="G8" s="110"/>
      <c r="H8" s="110"/>
      <c r="I8" s="110"/>
      <c r="J8" s="110"/>
      <c r="K8" s="110"/>
      <c r="L8" s="110"/>
      <c r="M8" s="110"/>
      <c r="N8" s="7" t="s">
        <v>15</v>
      </c>
      <c r="O8" s="1"/>
      <c r="P8" s="1"/>
      <c r="Q8" s="1"/>
      <c r="R8" s="1"/>
      <c r="S8" s="1"/>
      <c r="T8" s="1"/>
      <c r="U8" s="1"/>
      <c r="V8" s="1"/>
      <c r="W8" s="1"/>
      <c r="X8" s="1"/>
      <c r="Y8" s="1"/>
      <c r="Z8" s="1"/>
    </row>
    <row r="9" spans="1:29" ht="8.25" customHeight="1">
      <c r="A9" s="1"/>
      <c r="B9" s="1"/>
      <c r="C9" s="1"/>
      <c r="D9" s="1"/>
      <c r="E9" s="1"/>
      <c r="F9" s="1"/>
      <c r="G9" s="1"/>
      <c r="H9" s="1"/>
      <c r="I9" s="1"/>
      <c r="J9" s="1"/>
      <c r="K9" s="1"/>
      <c r="L9" s="1"/>
      <c r="M9" s="1"/>
      <c r="N9" s="1"/>
      <c r="O9" s="1"/>
      <c r="P9" s="1"/>
      <c r="Q9" s="1"/>
      <c r="R9" s="1"/>
      <c r="S9" s="1"/>
      <c r="T9" s="1"/>
      <c r="U9" s="1"/>
      <c r="V9" s="1"/>
      <c r="W9" s="1"/>
      <c r="X9" s="1"/>
      <c r="Y9" s="1"/>
      <c r="Z9" s="1"/>
    </row>
    <row r="10" spans="1:29" ht="15.75" customHeight="1">
      <c r="A10" s="1"/>
      <c r="B10" s="1" t="s">
        <v>16</v>
      </c>
      <c r="C10" s="1"/>
      <c r="D10" s="112" t="s">
        <v>173</v>
      </c>
      <c r="E10" s="112"/>
      <c r="F10" s="112"/>
      <c r="G10" s="107"/>
      <c r="H10" s="9" t="s">
        <v>3</v>
      </c>
      <c r="I10" s="8"/>
      <c r="J10" s="9" t="s">
        <v>4</v>
      </c>
      <c r="K10" s="10" t="s">
        <v>5</v>
      </c>
      <c r="L10" s="112" t="s">
        <v>173</v>
      </c>
      <c r="M10" s="112"/>
      <c r="N10" s="112"/>
      <c r="O10" s="107"/>
      <c r="P10" s="9" t="s">
        <v>3</v>
      </c>
      <c r="Q10" s="8"/>
      <c r="R10" s="9" t="s">
        <v>4</v>
      </c>
      <c r="S10" s="5" t="s">
        <v>17</v>
      </c>
      <c r="T10" s="1" t="str">
        <f>IFERROR(L11-D11,"")</f>
        <v/>
      </c>
      <c r="U10" s="1" t="s">
        <v>18</v>
      </c>
      <c r="V10" s="1" t="str">
        <f>IFERROR(L11-D11+1,"")</f>
        <v/>
      </c>
      <c r="W10" s="1" t="s">
        <v>19</v>
      </c>
      <c r="X10" s="11" t="s">
        <v>20</v>
      </c>
      <c r="Y10" s="1"/>
      <c r="Z10" s="1"/>
    </row>
    <row r="11" spans="1:29" ht="10.5" hidden="1" customHeight="1">
      <c r="A11" s="1"/>
      <c r="B11" s="1"/>
      <c r="C11" s="1"/>
      <c r="D11" s="114" t="str">
        <f>CONCATENATE(D10,G10,H10,I10,J10)</f>
        <v>2018年月日</v>
      </c>
      <c r="E11" s="114"/>
      <c r="F11" s="114"/>
      <c r="G11" s="114"/>
      <c r="H11" s="114"/>
      <c r="I11" s="114"/>
      <c r="J11" s="114"/>
      <c r="K11" s="1"/>
      <c r="L11" s="114" t="str">
        <f>CONCATENATE(L10,O10,P10,Q10,R10)</f>
        <v>2018年月日</v>
      </c>
      <c r="M11" s="114"/>
      <c r="N11" s="114"/>
      <c r="O11" s="114"/>
      <c r="P11" s="114"/>
      <c r="Q11" s="114"/>
      <c r="R11" s="114"/>
      <c r="S11" s="5"/>
      <c r="T11" s="1"/>
      <c r="U11" s="1"/>
      <c r="V11" s="1"/>
      <c r="W11" s="1"/>
      <c r="Y11" s="1"/>
      <c r="Z11" s="1"/>
    </row>
    <row r="12" spans="1:29" ht="8.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9" ht="15.75" customHeight="1">
      <c r="A13" s="1"/>
      <c r="B13" s="1" t="s">
        <v>21</v>
      </c>
      <c r="C13" s="1"/>
      <c r="D13" s="12"/>
      <c r="E13" s="13"/>
      <c r="F13" s="13"/>
      <c r="G13" s="13"/>
      <c r="H13" s="13"/>
      <c r="I13" s="13"/>
      <c r="J13" s="114"/>
      <c r="K13" s="115"/>
      <c r="L13" s="122" t="s">
        <v>22</v>
      </c>
      <c r="M13" s="123"/>
      <c r="N13" s="123"/>
      <c r="O13" s="123" t="s">
        <v>23</v>
      </c>
      <c r="P13" s="123"/>
      <c r="Q13" s="123"/>
      <c r="R13" s="123" t="s">
        <v>24</v>
      </c>
      <c r="S13" s="123"/>
      <c r="T13" s="124"/>
      <c r="U13" s="113" t="s">
        <v>25</v>
      </c>
      <c r="V13" s="114"/>
      <c r="W13" s="114"/>
      <c r="X13" s="115"/>
      <c r="Y13" s="14"/>
      <c r="Z13" s="1"/>
    </row>
    <row r="14" spans="1:29" ht="15.75" customHeight="1">
      <c r="A14" s="1"/>
      <c r="B14" s="116" t="s">
        <v>26</v>
      </c>
      <c r="C14" s="117"/>
      <c r="D14" s="15"/>
      <c r="E14" s="16"/>
      <c r="F14" s="16"/>
      <c r="G14" s="16"/>
      <c r="H14" s="16"/>
      <c r="I14" s="16"/>
      <c r="J14" s="16"/>
      <c r="K14" s="17"/>
      <c r="L14" s="18"/>
      <c r="M14" s="19"/>
      <c r="N14" s="20"/>
      <c r="O14" s="118" t="s">
        <v>27</v>
      </c>
      <c r="P14" s="118"/>
      <c r="Q14" s="118"/>
      <c r="R14" s="118" t="s">
        <v>28</v>
      </c>
      <c r="S14" s="118"/>
      <c r="T14" s="119"/>
      <c r="U14" s="15"/>
      <c r="V14" s="16"/>
      <c r="W14" s="16"/>
      <c r="X14" s="17"/>
      <c r="Y14" s="16"/>
      <c r="Z14" s="1"/>
    </row>
    <row r="15" spans="1:29" ht="15.75" customHeight="1">
      <c r="A15" s="1"/>
      <c r="B15" s="116"/>
      <c r="C15" s="117"/>
      <c r="D15" s="21"/>
      <c r="E15" s="22"/>
      <c r="F15" s="22"/>
      <c r="G15" s="22"/>
      <c r="H15" s="22"/>
      <c r="I15" s="22"/>
      <c r="J15" s="22"/>
      <c r="K15" s="23"/>
      <c r="L15" s="24"/>
      <c r="M15" s="22"/>
      <c r="N15" s="25"/>
      <c r="O15" s="120"/>
      <c r="P15" s="120"/>
      <c r="Q15" s="120"/>
      <c r="R15" s="120" t="s">
        <v>29</v>
      </c>
      <c r="S15" s="120"/>
      <c r="T15" s="121"/>
      <c r="U15" s="21"/>
      <c r="V15" s="22"/>
      <c r="W15" s="22"/>
      <c r="X15" s="23"/>
      <c r="Y15" s="16"/>
      <c r="Z15" s="1"/>
    </row>
    <row r="16" spans="1:29" ht="15.75" customHeight="1">
      <c r="A16" s="1"/>
      <c r="B16" s="133" t="s">
        <v>30</v>
      </c>
      <c r="C16" s="134"/>
      <c r="D16" s="12" t="s">
        <v>31</v>
      </c>
      <c r="E16" s="26"/>
      <c r="F16" s="12" t="s">
        <v>32</v>
      </c>
      <c r="G16" s="13"/>
      <c r="H16" s="27"/>
      <c r="I16" s="28"/>
      <c r="J16" s="135" t="s">
        <v>33</v>
      </c>
      <c r="K16" s="136"/>
      <c r="L16" s="137"/>
      <c r="M16" s="138"/>
      <c r="N16" s="138"/>
      <c r="O16" s="138"/>
      <c r="P16" s="138"/>
      <c r="Q16" s="138"/>
      <c r="R16" s="138"/>
      <c r="S16" s="138"/>
      <c r="T16" s="139"/>
      <c r="U16" s="140">
        <f>IF(L16+O16&gt;4,"人数over",IF(L16=0,0,(VLOOKUP($D$6,リスト!$B$4:$H$11,2,FALSE)+(L16-1)*VLOOKUP($D$6,リスト!$B$4:$H$11,6,FALSE)+O16*VLOOKUP($D$6,リスト!$B$4:$H$11,7,FALSE))*$T$10))</f>
        <v>0</v>
      </c>
      <c r="V16" s="141"/>
      <c r="W16" s="141"/>
      <c r="X16" s="142"/>
      <c r="Y16" s="29"/>
      <c r="Z16" s="1"/>
      <c r="AA16" s="30">
        <f>SUM(L16:T16)</f>
        <v>0</v>
      </c>
      <c r="AB16" s="6" t="str">
        <f>IF(AB15=SUM($AA$16:AA16),"",SUM($AA$16:AA16))</f>
        <v/>
      </c>
      <c r="AC16" s="6" t="s">
        <v>141</v>
      </c>
    </row>
    <row r="17" spans="1:29" ht="15.75" customHeight="1">
      <c r="A17" s="1"/>
      <c r="B17" s="133"/>
      <c r="C17" s="134"/>
      <c r="D17" s="15"/>
      <c r="E17" s="16"/>
      <c r="F17" s="15" t="s">
        <v>34</v>
      </c>
      <c r="G17" s="16"/>
      <c r="H17" s="31"/>
      <c r="I17" s="32"/>
      <c r="J17" s="128" t="s">
        <v>35</v>
      </c>
      <c r="K17" s="129"/>
      <c r="L17" s="130"/>
      <c r="M17" s="131"/>
      <c r="N17" s="131"/>
      <c r="O17" s="131"/>
      <c r="P17" s="131"/>
      <c r="Q17" s="131"/>
      <c r="R17" s="131"/>
      <c r="S17" s="131"/>
      <c r="T17" s="132"/>
      <c r="U17" s="125">
        <f>IF(L17+O17&gt;4,"人数over",IF(L17=0,0,(VLOOKUP($D$6,リスト!$B$4:$H$11,2,FALSE)+(L17-1)*VLOOKUP($D$6,リスト!$B$4:$H$11,6,FALSE)+O17*VLOOKUP($D$6,リスト!$B$4:$H$11,7,FALSE))*$T$10))</f>
        <v>0</v>
      </c>
      <c r="V17" s="126"/>
      <c r="W17" s="126"/>
      <c r="X17" s="127"/>
      <c r="Y17" s="29"/>
      <c r="Z17" s="1"/>
      <c r="AA17" s="30">
        <f t="shared" ref="AA17:AA29" si="0">SUM(L17:T17)</f>
        <v>0</v>
      </c>
      <c r="AB17" s="6">
        <f>SUM($AA$16:AA17)</f>
        <v>0</v>
      </c>
      <c r="AC17" s="6" t="s">
        <v>142</v>
      </c>
    </row>
    <row r="18" spans="1:29" ht="15.75" customHeight="1">
      <c r="A18" s="1"/>
      <c r="B18" s="133"/>
      <c r="C18" s="134"/>
      <c r="D18" s="15"/>
      <c r="E18" s="16"/>
      <c r="F18" s="15"/>
      <c r="G18" s="16"/>
      <c r="H18" s="31"/>
      <c r="I18" s="32"/>
      <c r="J18" s="128" t="s">
        <v>36</v>
      </c>
      <c r="K18" s="129"/>
      <c r="L18" s="130"/>
      <c r="M18" s="131"/>
      <c r="N18" s="131"/>
      <c r="O18" s="131"/>
      <c r="P18" s="131"/>
      <c r="Q18" s="131"/>
      <c r="R18" s="131"/>
      <c r="S18" s="131"/>
      <c r="T18" s="132"/>
      <c r="U18" s="125">
        <f>IF(L18+O18&gt;4,"人数over",IF(L18=0,0,(VLOOKUP($D$6,リスト!$B$4:$H$11,2,FALSE)+(L18-1)*VLOOKUP($D$6,リスト!$B$4:$H$11,6,FALSE)+O18*VLOOKUP($D$6,リスト!$B$4:$H$11,7,FALSE))*$T$10))</f>
        <v>0</v>
      </c>
      <c r="V18" s="126"/>
      <c r="W18" s="126"/>
      <c r="X18" s="127"/>
      <c r="Y18" s="29"/>
      <c r="Z18" s="1"/>
      <c r="AA18" s="30">
        <f t="shared" si="0"/>
        <v>0</v>
      </c>
      <c r="AB18" s="6">
        <f>SUM($AA$16:AA18)</f>
        <v>0</v>
      </c>
      <c r="AC18" s="6" t="s">
        <v>139</v>
      </c>
    </row>
    <row r="19" spans="1:29" ht="15.75" customHeight="1">
      <c r="A19" s="1"/>
      <c r="B19" s="133" t="s">
        <v>37</v>
      </c>
      <c r="C19" s="134"/>
      <c r="D19" s="15"/>
      <c r="E19" s="16"/>
      <c r="F19" s="15"/>
      <c r="G19" s="16"/>
      <c r="H19" s="31"/>
      <c r="I19" s="32"/>
      <c r="J19" s="128" t="s">
        <v>38</v>
      </c>
      <c r="K19" s="129"/>
      <c r="L19" s="130"/>
      <c r="M19" s="131"/>
      <c r="N19" s="131"/>
      <c r="O19" s="131"/>
      <c r="P19" s="131"/>
      <c r="Q19" s="131"/>
      <c r="R19" s="131"/>
      <c r="S19" s="131"/>
      <c r="T19" s="132"/>
      <c r="U19" s="125">
        <f>IF(L19+O19&gt;4,"人数over",IF(L19=0,0,(VLOOKUP($D$6,リスト!$B$4:$H$11,2,FALSE)+(L19-1)*VLOOKUP($D$6,リスト!$B$4:$H$11,6,FALSE)+O19*VLOOKUP($D$6,リスト!$B$4:$H$11,7,FALSE))*$T$10))</f>
        <v>0</v>
      </c>
      <c r="V19" s="126"/>
      <c r="W19" s="126"/>
      <c r="X19" s="127"/>
      <c r="Y19" s="29"/>
      <c r="Z19" s="1"/>
      <c r="AA19" s="30">
        <f t="shared" si="0"/>
        <v>0</v>
      </c>
      <c r="AB19" s="6">
        <f>SUM($AA$16:AA19)</f>
        <v>0</v>
      </c>
      <c r="AC19" s="6" t="s">
        <v>143</v>
      </c>
    </row>
    <row r="20" spans="1:29" ht="15.75" customHeight="1">
      <c r="A20" s="1"/>
      <c r="B20" s="133"/>
      <c r="C20" s="134"/>
      <c r="D20" s="15"/>
      <c r="E20" s="16"/>
      <c r="F20" s="15"/>
      <c r="G20" s="16"/>
      <c r="H20" s="31"/>
      <c r="I20" s="32"/>
      <c r="J20" s="128" t="s">
        <v>39</v>
      </c>
      <c r="K20" s="129"/>
      <c r="L20" s="130"/>
      <c r="M20" s="131"/>
      <c r="N20" s="131"/>
      <c r="O20" s="131"/>
      <c r="P20" s="131"/>
      <c r="Q20" s="131"/>
      <c r="R20" s="131"/>
      <c r="S20" s="131"/>
      <c r="T20" s="132"/>
      <c r="U20" s="125">
        <f>IF(L20+O20&gt;4,"人数over",IF(L20=0,0,(VLOOKUP($D$6,リスト!$B$4:$H$11,2,FALSE)+(L20-1)*VLOOKUP($D$6,リスト!$B$4:$H$11,6,FALSE)+O20*VLOOKUP($D$6,リスト!$B$4:$H$11,7,FALSE))*$T$10))</f>
        <v>0</v>
      </c>
      <c r="V20" s="126"/>
      <c r="W20" s="126"/>
      <c r="X20" s="127"/>
      <c r="Y20" s="29"/>
      <c r="Z20" s="1"/>
      <c r="AA20" s="30">
        <f t="shared" si="0"/>
        <v>0</v>
      </c>
      <c r="AB20" s="6">
        <f>SUM($AA$16:AA20)</f>
        <v>0</v>
      </c>
      <c r="AC20" s="6" t="s">
        <v>144</v>
      </c>
    </row>
    <row r="21" spans="1:29" ht="15.75" customHeight="1">
      <c r="A21" s="1"/>
      <c r="B21" s="133"/>
      <c r="C21" s="134"/>
      <c r="D21" s="15"/>
      <c r="E21" s="16"/>
      <c r="F21" s="15"/>
      <c r="G21" s="16"/>
      <c r="H21" s="31"/>
      <c r="I21" s="32"/>
      <c r="J21" s="128" t="s">
        <v>40</v>
      </c>
      <c r="K21" s="129"/>
      <c r="L21" s="130"/>
      <c r="M21" s="131"/>
      <c r="N21" s="131"/>
      <c r="O21" s="131"/>
      <c r="P21" s="131"/>
      <c r="Q21" s="131"/>
      <c r="R21" s="131"/>
      <c r="S21" s="131"/>
      <c r="T21" s="132"/>
      <c r="U21" s="125">
        <f>IF(L21+O21&gt;4,"人数over",IF(L21=0,0,(VLOOKUP($D$6,リスト!$B$4:$H$11,2,FALSE)+(L21-1)*VLOOKUP($D$6,リスト!$B$4:$H$11,6,FALSE)+O21*VLOOKUP($D$6,リスト!$B$4:$H$11,7,FALSE))*$T$10))</f>
        <v>0</v>
      </c>
      <c r="V21" s="126"/>
      <c r="W21" s="126"/>
      <c r="X21" s="127"/>
      <c r="Y21" s="29"/>
      <c r="Z21" s="1"/>
      <c r="AA21" s="30">
        <f t="shared" si="0"/>
        <v>0</v>
      </c>
      <c r="AB21" s="6">
        <f>SUM($AA$16:AA21)</f>
        <v>0</v>
      </c>
      <c r="AC21" s="6" t="s">
        <v>145</v>
      </c>
    </row>
    <row r="22" spans="1:29" ht="15.75" customHeight="1">
      <c r="A22" s="1"/>
      <c r="B22" s="133"/>
      <c r="C22" s="134"/>
      <c r="D22" s="15"/>
      <c r="E22" s="16"/>
      <c r="F22" s="15"/>
      <c r="G22" s="16"/>
      <c r="H22" s="31"/>
      <c r="I22" s="32"/>
      <c r="J22" s="128" t="s">
        <v>41</v>
      </c>
      <c r="K22" s="129"/>
      <c r="L22" s="130"/>
      <c r="M22" s="131"/>
      <c r="N22" s="131"/>
      <c r="O22" s="131"/>
      <c r="P22" s="131"/>
      <c r="Q22" s="131"/>
      <c r="R22" s="131"/>
      <c r="S22" s="131"/>
      <c r="T22" s="132"/>
      <c r="U22" s="125">
        <f>IF(L22+O22&gt;4,"人数over",IF(L22=0,0,(VLOOKUP($D$6,リスト!$B$4:$H$11,2,FALSE)+(L22-1)*VLOOKUP($D$6,リスト!$B$4:$H$11,6,FALSE)+O22*VLOOKUP($D$6,リスト!$B$4:$H$11,7,FALSE))*$T$10))</f>
        <v>0</v>
      </c>
      <c r="V22" s="126"/>
      <c r="W22" s="126"/>
      <c r="X22" s="127"/>
      <c r="Y22" s="29"/>
      <c r="Z22" s="1"/>
      <c r="AA22" s="30">
        <f t="shared" si="0"/>
        <v>0</v>
      </c>
      <c r="AB22" s="6">
        <f>SUM($AA$16:AA22)</f>
        <v>0</v>
      </c>
      <c r="AC22" s="6" t="s">
        <v>146</v>
      </c>
    </row>
    <row r="23" spans="1:29" ht="15.75" customHeight="1">
      <c r="A23" s="1"/>
      <c r="B23" s="133"/>
      <c r="C23" s="134"/>
      <c r="D23" s="15"/>
      <c r="E23" s="16"/>
      <c r="F23" s="33"/>
      <c r="G23" s="34"/>
      <c r="H23" s="35"/>
      <c r="I23" s="36"/>
      <c r="J23" s="143" t="s">
        <v>42</v>
      </c>
      <c r="K23" s="144"/>
      <c r="L23" s="145"/>
      <c r="M23" s="146"/>
      <c r="N23" s="146"/>
      <c r="O23" s="146"/>
      <c r="P23" s="146"/>
      <c r="Q23" s="146"/>
      <c r="R23" s="146"/>
      <c r="S23" s="146"/>
      <c r="T23" s="147"/>
      <c r="U23" s="148">
        <f>IF(L23+O23&gt;4,"人数over",IF(L23=0,0,(VLOOKUP($D$6,リスト!$B$4:$H$11,2,FALSE)+(L23-1)*VLOOKUP($D$6,リスト!$B$4:$H$11,6,FALSE)+O23*VLOOKUP($D$6,リスト!$B$4:$H$11,7,FALSE))*$T$10))</f>
        <v>0</v>
      </c>
      <c r="V23" s="149"/>
      <c r="W23" s="149"/>
      <c r="X23" s="150"/>
      <c r="Y23" s="29"/>
      <c r="Z23" s="1"/>
      <c r="AA23" s="30">
        <f t="shared" si="0"/>
        <v>0</v>
      </c>
      <c r="AB23" s="6">
        <f>SUM($AA$16:AA23)</f>
        <v>0</v>
      </c>
      <c r="AC23" s="6" t="s">
        <v>147</v>
      </c>
    </row>
    <row r="24" spans="1:29" ht="15.75" customHeight="1">
      <c r="A24" s="1"/>
      <c r="B24" s="1"/>
      <c r="C24" s="1"/>
      <c r="D24" s="15"/>
      <c r="E24" s="16"/>
      <c r="F24" s="37" t="s">
        <v>43</v>
      </c>
      <c r="G24" s="38"/>
      <c r="H24" s="39"/>
      <c r="I24" s="40"/>
      <c r="J24" s="159" t="s">
        <v>33</v>
      </c>
      <c r="K24" s="160"/>
      <c r="L24" s="153"/>
      <c r="M24" s="154"/>
      <c r="N24" s="154"/>
      <c r="O24" s="154"/>
      <c r="P24" s="154"/>
      <c r="Q24" s="154"/>
      <c r="R24" s="154"/>
      <c r="S24" s="154"/>
      <c r="T24" s="155"/>
      <c r="U24" s="156">
        <f>IF(L24+O24&gt;5,"人数over",IF(L24=0,0,(VLOOKUP($D$6,リスト!$B$4:$H$11,3,FALSE)+(L24-1)*VLOOKUP($D$6,リスト!$B$4:$H$11,6,FALSE)+O24*VLOOKUP($D$6,リスト!$B$4:$H$11,7,FALSE))*$T$10))</f>
        <v>0</v>
      </c>
      <c r="V24" s="157"/>
      <c r="W24" s="157"/>
      <c r="X24" s="158"/>
      <c r="Y24" s="29"/>
      <c r="Z24" s="1"/>
      <c r="AA24" s="30">
        <f t="shared" si="0"/>
        <v>0</v>
      </c>
      <c r="AB24" s="6">
        <f>SUM($AA$16:AA24)</f>
        <v>0</v>
      </c>
      <c r="AC24" s="6" t="s">
        <v>132</v>
      </c>
    </row>
    <row r="25" spans="1:29" ht="15.75" customHeight="1">
      <c r="A25" s="1"/>
      <c r="B25" s="1"/>
      <c r="C25" s="1"/>
      <c r="D25" s="21"/>
      <c r="E25" s="22"/>
      <c r="F25" s="21" t="s">
        <v>44</v>
      </c>
      <c r="G25" s="22"/>
      <c r="H25" s="41"/>
      <c r="I25" s="42"/>
      <c r="J25" s="161" t="s">
        <v>35</v>
      </c>
      <c r="K25" s="162"/>
      <c r="L25" s="163"/>
      <c r="M25" s="164"/>
      <c r="N25" s="164"/>
      <c r="O25" s="164"/>
      <c r="P25" s="164"/>
      <c r="Q25" s="164"/>
      <c r="R25" s="164"/>
      <c r="S25" s="164"/>
      <c r="T25" s="165"/>
      <c r="U25" s="166">
        <f>IF(L25+O25&gt;5,"人数over",IF(L25=0,0,(VLOOKUP($D$6,リスト!$B$4:$H$11,3,FALSE)+(L25-1)*VLOOKUP($D$6,リスト!$B$4:$H$11,6,FALSE)+O25*VLOOKUP($D$6,リスト!$B$4:$H$11,7,FALSE))*$T$10))</f>
        <v>0</v>
      </c>
      <c r="V25" s="167"/>
      <c r="W25" s="167"/>
      <c r="X25" s="168"/>
      <c r="Y25" s="29"/>
      <c r="Z25" s="1"/>
      <c r="AA25" s="30">
        <f t="shared" si="0"/>
        <v>0</v>
      </c>
      <c r="AB25" s="6">
        <f>SUM($AA$16:AA25)</f>
        <v>0</v>
      </c>
      <c r="AC25" s="6" t="s">
        <v>133</v>
      </c>
    </row>
    <row r="26" spans="1:29" ht="15.75" customHeight="1">
      <c r="A26" s="1"/>
      <c r="B26" s="1"/>
      <c r="C26" s="1"/>
      <c r="D26" s="12" t="s">
        <v>45</v>
      </c>
      <c r="E26" s="13"/>
      <c r="F26" s="13"/>
      <c r="G26" s="13"/>
      <c r="H26" s="151"/>
      <c r="I26" s="152"/>
      <c r="J26" s="135" t="s">
        <v>33</v>
      </c>
      <c r="K26" s="136"/>
      <c r="L26" s="153"/>
      <c r="M26" s="154"/>
      <c r="N26" s="154"/>
      <c r="O26" s="154"/>
      <c r="P26" s="154"/>
      <c r="Q26" s="154"/>
      <c r="R26" s="154"/>
      <c r="S26" s="154"/>
      <c r="T26" s="155"/>
      <c r="U26" s="156">
        <f>IF(L26+O26&gt;7,"人数over",IF(L26=0,0,(VLOOKUP($D$6,リスト!$B$4:$H$11,4,FALSE)+(L26-1)*VLOOKUP($D$6,リスト!$B$4:$H$11,6,FALSE)+O26*VLOOKUP($D$6,リスト!$B$4:$H$11,7,FALSE))*$T$10))</f>
        <v>0</v>
      </c>
      <c r="V26" s="157"/>
      <c r="W26" s="157"/>
      <c r="X26" s="158"/>
      <c r="Y26" s="29"/>
      <c r="Z26" s="1"/>
      <c r="AA26" s="30">
        <f t="shared" si="0"/>
        <v>0</v>
      </c>
      <c r="AB26" s="6">
        <f>SUM($AA$16:AA26)</f>
        <v>0</v>
      </c>
      <c r="AC26" s="6" t="s">
        <v>134</v>
      </c>
    </row>
    <row r="27" spans="1:29" ht="15.75" customHeight="1">
      <c r="A27" s="1"/>
      <c r="B27" s="1"/>
      <c r="C27" s="1"/>
      <c r="D27" s="15" t="s">
        <v>46</v>
      </c>
      <c r="E27" s="16"/>
      <c r="F27" s="16"/>
      <c r="G27" s="16"/>
      <c r="H27" s="174"/>
      <c r="I27" s="175"/>
      <c r="J27" s="128" t="s">
        <v>35</v>
      </c>
      <c r="K27" s="129"/>
      <c r="L27" s="130"/>
      <c r="M27" s="131"/>
      <c r="N27" s="131"/>
      <c r="O27" s="131"/>
      <c r="P27" s="131"/>
      <c r="Q27" s="131"/>
      <c r="R27" s="131"/>
      <c r="S27" s="131"/>
      <c r="T27" s="132"/>
      <c r="U27" s="125">
        <f>IF(L27+O27&gt;7,"人数over",IF(L27=0,0,(VLOOKUP($D$6,リスト!$B$4:$H$11,4,FALSE)+(L27-1)*VLOOKUP($D$6,リスト!$B$4:$H$11,6,FALSE)+O27*VLOOKUP($D$6,リスト!$B$4:$H$11,7,FALSE))*$T$10))</f>
        <v>0</v>
      </c>
      <c r="V27" s="126"/>
      <c r="W27" s="126"/>
      <c r="X27" s="127"/>
      <c r="Y27" s="29"/>
      <c r="Z27" s="1"/>
      <c r="AA27" s="30">
        <f t="shared" si="0"/>
        <v>0</v>
      </c>
      <c r="AB27" s="6">
        <f>SUM($AA$16:AA27)</f>
        <v>0</v>
      </c>
      <c r="AC27" s="6" t="s">
        <v>135</v>
      </c>
    </row>
    <row r="28" spans="1:29" ht="15.75" customHeight="1">
      <c r="A28" s="1"/>
      <c r="B28" s="1"/>
      <c r="C28" s="1"/>
      <c r="D28" s="21"/>
      <c r="E28" s="22"/>
      <c r="F28" s="22"/>
      <c r="G28" s="22"/>
      <c r="H28" s="169"/>
      <c r="I28" s="170"/>
      <c r="J28" s="161" t="s">
        <v>36</v>
      </c>
      <c r="K28" s="162"/>
      <c r="L28" s="163"/>
      <c r="M28" s="164"/>
      <c r="N28" s="164"/>
      <c r="O28" s="164"/>
      <c r="P28" s="164"/>
      <c r="Q28" s="164"/>
      <c r="R28" s="164"/>
      <c r="S28" s="164"/>
      <c r="T28" s="165"/>
      <c r="U28" s="171">
        <f>IF(L28+O28&gt;7,"人数over",IF(L28=0,0,(VLOOKUP($D$6,リスト!$B$4:$H$11,4,FALSE)+(L28-1)*VLOOKUP($D$6,リスト!$B$4:$H$11,6,FALSE)+O28*VLOOKUP($D$6,リスト!$B$4:$H$11,7,FALSE))*$T$10))</f>
        <v>0</v>
      </c>
      <c r="V28" s="172"/>
      <c r="W28" s="172"/>
      <c r="X28" s="173"/>
      <c r="Y28" s="29"/>
      <c r="Z28" s="1"/>
      <c r="AA28" s="30">
        <f t="shared" si="0"/>
        <v>0</v>
      </c>
      <c r="AB28" s="6">
        <f>SUM($AA$16:AA28)</f>
        <v>0</v>
      </c>
      <c r="AC28" s="6" t="s">
        <v>136</v>
      </c>
    </row>
    <row r="29" spans="1:29" ht="15.75" customHeight="1" thickBot="1">
      <c r="A29" s="1"/>
      <c r="B29" s="1"/>
      <c r="C29" s="1"/>
      <c r="D29" s="21" t="s">
        <v>47</v>
      </c>
      <c r="E29" s="22"/>
      <c r="F29" s="22"/>
      <c r="G29" s="22"/>
      <c r="H29" s="22"/>
      <c r="I29" s="43"/>
      <c r="J29" s="178"/>
      <c r="K29" s="179"/>
      <c r="L29" s="163"/>
      <c r="M29" s="164"/>
      <c r="N29" s="164"/>
      <c r="O29" s="164"/>
      <c r="P29" s="164"/>
      <c r="Q29" s="164"/>
      <c r="R29" s="164"/>
      <c r="S29" s="164"/>
      <c r="T29" s="165"/>
      <c r="U29" s="180">
        <f>IF(L29+O29&gt;5,"人数over",IF(L29=0,0,(VLOOKUP($D$6,リスト!$B$4:$H$11,5,FALSE)+(L29-1)*VLOOKUP($D$6,リスト!$B$4:$H$11,6,FALSE)+O29*VLOOKUP($D$6,リスト!$B$4:$H$11,7,FALSE))*$T$10))</f>
        <v>0</v>
      </c>
      <c r="V29" s="181"/>
      <c r="W29" s="181"/>
      <c r="X29" s="182"/>
      <c r="Y29" s="29"/>
      <c r="Z29" s="1"/>
      <c r="AA29" s="30">
        <f t="shared" si="0"/>
        <v>0</v>
      </c>
      <c r="AB29" s="6">
        <f>SUM($AA$16:AA29)</f>
        <v>0</v>
      </c>
      <c r="AC29" s="6" t="s">
        <v>137</v>
      </c>
    </row>
    <row r="30" spans="1:29" ht="15.75" customHeight="1" thickBot="1">
      <c r="A30" s="1"/>
      <c r="B30" s="1"/>
      <c r="C30" s="1"/>
      <c r="D30" s="44" t="s">
        <v>48</v>
      </c>
      <c r="E30" s="43"/>
      <c r="F30" s="43"/>
      <c r="G30" s="43"/>
      <c r="H30" s="43"/>
      <c r="I30" s="43"/>
      <c r="J30" s="43"/>
      <c r="K30" s="45"/>
      <c r="L30" s="183">
        <f>SUM(L16:N29)</f>
        <v>0</v>
      </c>
      <c r="M30" s="184"/>
      <c r="N30" s="184"/>
      <c r="O30" s="184">
        <f>SUM(O16:Q29)</f>
        <v>0</v>
      </c>
      <c r="P30" s="184"/>
      <c r="Q30" s="184"/>
      <c r="R30" s="184">
        <f>SUM(R16:T29)</f>
        <v>0</v>
      </c>
      <c r="S30" s="184"/>
      <c r="T30" s="185"/>
      <c r="U30" s="186">
        <f>SUM(U16:X29)</f>
        <v>0</v>
      </c>
      <c r="V30" s="187"/>
      <c r="W30" s="187"/>
      <c r="X30" s="188"/>
      <c r="Y30" s="1"/>
      <c r="Z30" s="1"/>
    </row>
    <row r="31" spans="1:29" ht="6"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9" ht="15.75" customHeight="1">
      <c r="A32" s="1"/>
      <c r="B32" s="1"/>
      <c r="C32" s="1"/>
      <c r="D32" s="1" t="s">
        <v>49</v>
      </c>
      <c r="E32" s="1"/>
      <c r="F32" s="1"/>
      <c r="G32" s="1"/>
      <c r="H32" s="1"/>
      <c r="I32" s="1"/>
      <c r="J32" s="1"/>
      <c r="K32" s="1"/>
      <c r="L32" s="1" t="s">
        <v>50</v>
      </c>
      <c r="M32" s="1"/>
      <c r="N32" s="1"/>
      <c r="O32" s="176"/>
      <c r="P32" s="176"/>
      <c r="Q32" s="176"/>
      <c r="R32" s="1"/>
      <c r="S32" s="1" t="s">
        <v>51</v>
      </c>
      <c r="T32" s="1"/>
      <c r="U32" s="1"/>
      <c r="V32" s="176"/>
      <c r="W32" s="176"/>
      <c r="X32" s="176"/>
      <c r="Y32" s="1"/>
      <c r="Z32" s="1"/>
    </row>
    <row r="33" spans="1:26" ht="8.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t="s">
        <v>52</v>
      </c>
      <c r="C34" s="1"/>
      <c r="D34" s="44"/>
      <c r="E34" s="43"/>
      <c r="F34" s="13"/>
      <c r="G34" s="13"/>
      <c r="H34" s="13"/>
      <c r="I34" s="13"/>
      <c r="J34" s="13"/>
      <c r="K34" s="46"/>
      <c r="L34" s="177" t="s">
        <v>53</v>
      </c>
      <c r="M34" s="178"/>
      <c r="N34" s="179"/>
      <c r="O34" s="177" t="s">
        <v>54</v>
      </c>
      <c r="P34" s="178"/>
      <c r="Q34" s="179"/>
      <c r="R34" s="177" t="s">
        <v>55</v>
      </c>
      <c r="S34" s="178"/>
      <c r="T34" s="179"/>
      <c r="U34" s="177" t="s">
        <v>25</v>
      </c>
      <c r="V34" s="178"/>
      <c r="W34" s="178"/>
      <c r="X34" s="179"/>
      <c r="Y34" s="1"/>
      <c r="Z34" s="1"/>
    </row>
    <row r="35" spans="1:26" ht="15.75" customHeight="1">
      <c r="A35" s="1"/>
      <c r="B35" s="195" t="s">
        <v>56</v>
      </c>
      <c r="C35" s="196"/>
      <c r="D35" s="47" t="s">
        <v>57</v>
      </c>
      <c r="E35" s="48"/>
      <c r="F35" s="49"/>
      <c r="G35" s="49"/>
      <c r="H35" s="49"/>
      <c r="I35" s="49"/>
      <c r="J35" s="49"/>
      <c r="K35" s="50"/>
      <c r="L35" s="197">
        <v>500</v>
      </c>
      <c r="M35" s="198"/>
      <c r="N35" s="199"/>
      <c r="O35" s="200"/>
      <c r="P35" s="201"/>
      <c r="Q35" s="202"/>
      <c r="R35" s="200"/>
      <c r="S35" s="201"/>
      <c r="T35" s="202"/>
      <c r="U35" s="140">
        <f>IFERROR(IF(O35&gt;$T$10,"回数over",L35*O35*R35),"")</f>
        <v>0</v>
      </c>
      <c r="V35" s="141"/>
      <c r="W35" s="141"/>
      <c r="X35" s="142"/>
      <c r="Y35" s="1"/>
      <c r="Z35" s="1"/>
    </row>
    <row r="36" spans="1:26" ht="15.75" customHeight="1">
      <c r="A36" s="1"/>
      <c r="B36" s="195"/>
      <c r="C36" s="196"/>
      <c r="D36" s="51" t="s">
        <v>58</v>
      </c>
      <c r="E36" s="52"/>
      <c r="F36" s="53" t="s">
        <v>59</v>
      </c>
      <c r="G36" s="53"/>
      <c r="H36" s="53"/>
      <c r="I36" s="53"/>
      <c r="J36" s="53"/>
      <c r="K36" s="54"/>
      <c r="L36" s="192">
        <v>300</v>
      </c>
      <c r="M36" s="193"/>
      <c r="N36" s="194"/>
      <c r="O36" s="189"/>
      <c r="P36" s="190"/>
      <c r="Q36" s="191"/>
      <c r="R36" s="189"/>
      <c r="S36" s="190"/>
      <c r="T36" s="191"/>
      <c r="U36" s="125">
        <f t="shared" ref="U36:U40" si="1">IFERROR(IF(O36&gt;$T$10,"回数over",L36*O36*R36),"")</f>
        <v>0</v>
      </c>
      <c r="V36" s="126"/>
      <c r="W36" s="126"/>
      <c r="X36" s="127"/>
      <c r="Y36" s="1"/>
      <c r="Z36" s="1"/>
    </row>
    <row r="37" spans="1:26" ht="15.75" customHeight="1">
      <c r="A37" s="1"/>
      <c r="B37" s="195"/>
      <c r="C37" s="196"/>
      <c r="D37" s="55"/>
      <c r="E37" s="56"/>
      <c r="F37" s="53" t="s">
        <v>60</v>
      </c>
      <c r="G37" s="53"/>
      <c r="H37" s="53"/>
      <c r="I37" s="53"/>
      <c r="J37" s="53"/>
      <c r="K37" s="54"/>
      <c r="L37" s="192">
        <v>500</v>
      </c>
      <c r="M37" s="193"/>
      <c r="N37" s="194"/>
      <c r="O37" s="189"/>
      <c r="P37" s="190"/>
      <c r="Q37" s="191"/>
      <c r="R37" s="189"/>
      <c r="S37" s="190"/>
      <c r="T37" s="191"/>
      <c r="U37" s="125">
        <f t="shared" si="1"/>
        <v>0</v>
      </c>
      <c r="V37" s="126"/>
      <c r="W37" s="126"/>
      <c r="X37" s="127"/>
      <c r="Y37" s="1"/>
      <c r="Z37" s="1"/>
    </row>
    <row r="38" spans="1:26" ht="15.75" customHeight="1">
      <c r="A38" s="1"/>
      <c r="B38" s="195"/>
      <c r="C38" s="196"/>
      <c r="D38" s="51" t="s">
        <v>61</v>
      </c>
      <c r="E38" s="52"/>
      <c r="F38" s="53" t="s">
        <v>62</v>
      </c>
      <c r="G38" s="53"/>
      <c r="H38" s="53"/>
      <c r="I38" s="53"/>
      <c r="J38" s="53"/>
      <c r="K38" s="54"/>
      <c r="L38" s="192">
        <v>2000</v>
      </c>
      <c r="M38" s="193"/>
      <c r="N38" s="194"/>
      <c r="O38" s="189"/>
      <c r="P38" s="190"/>
      <c r="Q38" s="191"/>
      <c r="R38" s="189"/>
      <c r="S38" s="190"/>
      <c r="T38" s="191"/>
      <c r="U38" s="125">
        <f t="shared" si="1"/>
        <v>0</v>
      </c>
      <c r="V38" s="126"/>
      <c r="W38" s="126"/>
      <c r="X38" s="127"/>
      <c r="Y38" s="1"/>
      <c r="Z38" s="1"/>
    </row>
    <row r="39" spans="1:26" ht="15.75" customHeight="1">
      <c r="A39" s="1"/>
      <c r="B39" s="195"/>
      <c r="C39" s="196"/>
      <c r="D39" s="15"/>
      <c r="E39" s="57"/>
      <c r="F39" s="53" t="s">
        <v>63</v>
      </c>
      <c r="G39" s="53"/>
      <c r="H39" s="53"/>
      <c r="I39" s="53"/>
      <c r="J39" s="53"/>
      <c r="K39" s="54"/>
      <c r="L39" s="192">
        <v>3000</v>
      </c>
      <c r="M39" s="193"/>
      <c r="N39" s="194"/>
      <c r="O39" s="189"/>
      <c r="P39" s="190"/>
      <c r="Q39" s="191"/>
      <c r="R39" s="189"/>
      <c r="S39" s="190"/>
      <c r="T39" s="191"/>
      <c r="U39" s="125">
        <f t="shared" si="1"/>
        <v>0</v>
      </c>
      <c r="V39" s="126"/>
      <c r="W39" s="126"/>
      <c r="X39" s="127"/>
      <c r="Y39" s="1"/>
      <c r="Z39" s="1"/>
    </row>
    <row r="40" spans="1:26" ht="15.75" customHeight="1" thickBot="1">
      <c r="A40" s="1"/>
      <c r="B40" s="195"/>
      <c r="C40" s="196"/>
      <c r="D40" s="21"/>
      <c r="E40" s="25"/>
      <c r="F40" s="58" t="s">
        <v>64</v>
      </c>
      <c r="G40" s="58"/>
      <c r="H40" s="58"/>
      <c r="I40" s="58"/>
      <c r="J40" s="58"/>
      <c r="K40" s="59"/>
      <c r="L40" s="219">
        <v>1000</v>
      </c>
      <c r="M40" s="220"/>
      <c r="N40" s="221"/>
      <c r="O40" s="222"/>
      <c r="P40" s="223"/>
      <c r="Q40" s="224"/>
      <c r="R40" s="222"/>
      <c r="S40" s="223"/>
      <c r="T40" s="224"/>
      <c r="U40" s="171">
        <f t="shared" si="1"/>
        <v>0</v>
      </c>
      <c r="V40" s="172"/>
      <c r="W40" s="172"/>
      <c r="X40" s="173"/>
      <c r="Y40" s="1"/>
      <c r="Z40" s="1"/>
    </row>
    <row r="41" spans="1:26" ht="15.75" customHeight="1" thickBot="1">
      <c r="A41" s="1"/>
      <c r="B41" s="195"/>
      <c r="C41" s="196"/>
      <c r="D41" s="44" t="s">
        <v>65</v>
      </c>
      <c r="E41" s="43"/>
      <c r="F41" s="43"/>
      <c r="G41" s="43"/>
      <c r="H41" s="43"/>
      <c r="I41" s="43"/>
      <c r="J41" s="43"/>
      <c r="K41" s="43"/>
      <c r="L41" s="60"/>
      <c r="M41" s="60"/>
      <c r="N41" s="60"/>
      <c r="O41" s="61"/>
      <c r="P41" s="61"/>
      <c r="Q41" s="61"/>
      <c r="R41" s="61"/>
      <c r="S41" s="61"/>
      <c r="T41" s="61"/>
      <c r="U41" s="186">
        <f>SUM(U35:X40)</f>
        <v>0</v>
      </c>
      <c r="V41" s="187"/>
      <c r="W41" s="187"/>
      <c r="X41" s="188"/>
      <c r="Y41" s="1"/>
      <c r="Z41" s="1"/>
    </row>
    <row r="42" spans="1:26" ht="6" customHeight="1">
      <c r="A42" s="1"/>
      <c r="B42" s="62"/>
      <c r="C42" s="62"/>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t="s">
        <v>66</v>
      </c>
      <c r="E43" s="1"/>
      <c r="F43" s="1"/>
      <c r="G43" s="1"/>
      <c r="H43" s="1" t="s">
        <v>67</v>
      </c>
      <c r="I43" s="1"/>
      <c r="J43" s="1"/>
      <c r="K43" s="1"/>
      <c r="L43" s="1" t="s">
        <v>68</v>
      </c>
      <c r="M43" s="1"/>
      <c r="N43" s="203"/>
      <c r="O43" s="203"/>
      <c r="P43" s="3" t="s">
        <v>69</v>
      </c>
      <c r="Q43" s="1"/>
      <c r="R43" s="1"/>
      <c r="S43" s="1"/>
      <c r="T43" s="1"/>
      <c r="U43" s="1"/>
      <c r="V43" s="1"/>
      <c r="W43" s="1"/>
      <c r="X43" s="1"/>
      <c r="Y43" s="1"/>
      <c r="Z43" s="1"/>
    </row>
    <row r="44" spans="1:26" ht="8.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63" t="s">
        <v>70</v>
      </c>
      <c r="C45" s="1"/>
      <c r="D45" s="204" t="str">
        <f>D11</f>
        <v>2018年月日</v>
      </c>
      <c r="E45" s="205"/>
      <c r="F45" s="205"/>
      <c r="G45" s="205"/>
      <c r="H45" s="205"/>
      <c r="I45" s="205"/>
      <c r="J45" s="206"/>
      <c r="K45" s="206"/>
      <c r="L45" s="1" t="s">
        <v>71</v>
      </c>
      <c r="M45" s="1"/>
      <c r="N45" s="1"/>
      <c r="O45" s="1"/>
      <c r="P45" s="1"/>
      <c r="Q45" s="1"/>
      <c r="R45" s="1"/>
      <c r="S45" s="1"/>
      <c r="T45" s="1"/>
      <c r="U45" s="1"/>
      <c r="V45" s="1"/>
      <c r="W45" s="1"/>
      <c r="X45" s="1"/>
      <c r="Y45" s="1"/>
      <c r="Z45" s="1"/>
    </row>
    <row r="46" spans="1:26" ht="8.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t="s">
        <v>72</v>
      </c>
      <c r="C47" s="1"/>
      <c r="D47" s="207" t="s">
        <v>73</v>
      </c>
      <c r="E47" s="208"/>
      <c r="F47" s="208"/>
      <c r="G47" s="208"/>
      <c r="H47" s="208"/>
      <c r="I47" s="208"/>
      <c r="J47" s="208"/>
      <c r="K47" s="208"/>
      <c r="L47" s="208"/>
      <c r="M47" s="208"/>
      <c r="N47" s="208"/>
      <c r="O47" s="208"/>
      <c r="P47" s="208"/>
      <c r="Q47" s="208"/>
      <c r="R47" s="208"/>
      <c r="S47" s="208"/>
      <c r="T47" s="208"/>
      <c r="U47" s="208"/>
      <c r="V47" s="208"/>
      <c r="W47" s="208"/>
      <c r="X47" s="209"/>
      <c r="Y47" s="1"/>
      <c r="Z47" s="1"/>
    </row>
    <row r="48" spans="1:26" ht="15.75" customHeight="1">
      <c r="A48" s="1"/>
      <c r="B48" s="1"/>
      <c r="C48" s="1"/>
      <c r="D48" s="210"/>
      <c r="E48" s="211"/>
      <c r="F48" s="211"/>
      <c r="G48" s="211"/>
      <c r="H48" s="211"/>
      <c r="I48" s="211"/>
      <c r="J48" s="211"/>
      <c r="K48" s="211"/>
      <c r="L48" s="211"/>
      <c r="M48" s="211"/>
      <c r="N48" s="211"/>
      <c r="O48" s="211"/>
      <c r="P48" s="211"/>
      <c r="Q48" s="211"/>
      <c r="R48" s="211"/>
      <c r="S48" s="211"/>
      <c r="T48" s="211"/>
      <c r="U48" s="211"/>
      <c r="V48" s="211"/>
      <c r="W48" s="211"/>
      <c r="X48" s="212"/>
      <c r="Y48" s="1"/>
      <c r="Z48" s="1"/>
    </row>
    <row r="49" spans="1:26" ht="15.75" customHeight="1">
      <c r="A49" s="1"/>
      <c r="B49" s="1"/>
      <c r="C49" s="1"/>
      <c r="D49" s="213"/>
      <c r="E49" s="214"/>
      <c r="F49" s="214"/>
      <c r="G49" s="214"/>
      <c r="H49" s="214"/>
      <c r="I49" s="214"/>
      <c r="J49" s="214"/>
      <c r="K49" s="214"/>
      <c r="L49" s="214"/>
      <c r="M49" s="214"/>
      <c r="N49" s="214"/>
      <c r="O49" s="214"/>
      <c r="P49" s="214"/>
      <c r="Q49" s="214"/>
      <c r="R49" s="214"/>
      <c r="S49" s="214"/>
      <c r="T49" s="214"/>
      <c r="U49" s="214"/>
      <c r="V49" s="214"/>
      <c r="W49" s="214"/>
      <c r="X49" s="215"/>
      <c r="Y49" s="1"/>
      <c r="Z49" s="1"/>
    </row>
    <row r="50" spans="1:26" ht="8.25" customHeight="1" thickBo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thickBot="1">
      <c r="A51" s="1"/>
      <c r="B51" s="1" t="s">
        <v>74</v>
      </c>
      <c r="C51" s="1"/>
      <c r="D51" s="44" t="s">
        <v>75</v>
      </c>
      <c r="E51" s="43"/>
      <c r="F51" s="43"/>
      <c r="G51" s="45"/>
      <c r="H51" s="216">
        <f>L30</f>
        <v>0</v>
      </c>
      <c r="I51" s="217"/>
      <c r="J51" s="64" t="s">
        <v>76</v>
      </c>
      <c r="K51" s="43" t="str">
        <f>T10</f>
        <v/>
      </c>
      <c r="L51" s="43" t="s">
        <v>18</v>
      </c>
      <c r="M51" s="64" t="s">
        <v>76</v>
      </c>
      <c r="N51" s="218">
        <v>150</v>
      </c>
      <c r="O51" s="218"/>
      <c r="P51" s="218"/>
      <c r="Q51" s="43"/>
      <c r="R51" s="43"/>
      <c r="S51" s="43"/>
      <c r="T51" s="43"/>
      <c r="U51" s="186" t="str">
        <f>IFERROR(H51*K51*N51,"")</f>
        <v/>
      </c>
      <c r="V51" s="187"/>
      <c r="W51" s="187"/>
      <c r="X51" s="188"/>
      <c r="Y51" s="1"/>
      <c r="Z51" s="1"/>
    </row>
    <row r="52" spans="1:26" ht="15.75" customHeight="1">
      <c r="A52" s="1"/>
      <c r="B52" s="1"/>
      <c r="C52" s="1"/>
      <c r="D52" s="229" t="s">
        <v>77</v>
      </c>
      <c r="E52" s="230"/>
      <c r="F52" s="230"/>
      <c r="G52" s="230"/>
      <c r="H52" s="230"/>
      <c r="I52" s="230"/>
      <c r="J52" s="230"/>
      <c r="K52" s="230"/>
      <c r="L52" s="230"/>
      <c r="M52" s="230"/>
      <c r="N52" s="230"/>
      <c r="O52" s="230"/>
      <c r="P52" s="230"/>
      <c r="Q52" s="230"/>
      <c r="R52" s="230"/>
      <c r="S52" s="230"/>
      <c r="T52" s="230"/>
      <c r="U52" s="233" t="str">
        <f>IFERROR(U30+U41+U51,"")</f>
        <v/>
      </c>
      <c r="V52" s="234"/>
      <c r="W52" s="234"/>
      <c r="X52" s="235"/>
      <c r="Y52" s="1"/>
      <c r="Z52" s="1"/>
    </row>
    <row r="53" spans="1:26" ht="15.75" customHeight="1" thickBot="1">
      <c r="A53" s="1"/>
      <c r="B53" s="1"/>
      <c r="C53" s="1"/>
      <c r="D53" s="231"/>
      <c r="E53" s="232"/>
      <c r="F53" s="232"/>
      <c r="G53" s="232"/>
      <c r="H53" s="232"/>
      <c r="I53" s="232"/>
      <c r="J53" s="232"/>
      <c r="K53" s="232"/>
      <c r="L53" s="232"/>
      <c r="M53" s="232"/>
      <c r="N53" s="232"/>
      <c r="O53" s="232"/>
      <c r="P53" s="232"/>
      <c r="Q53" s="232"/>
      <c r="R53" s="232"/>
      <c r="S53" s="232"/>
      <c r="T53" s="232"/>
      <c r="U53" s="236"/>
      <c r="V53" s="237"/>
      <c r="W53" s="237"/>
      <c r="X53" s="238"/>
      <c r="Y53" s="1"/>
      <c r="Z53" s="1"/>
    </row>
    <row r="54" spans="1:26" ht="15.75" customHeight="1">
      <c r="A54" s="1"/>
      <c r="B54" s="1"/>
      <c r="C54" s="1"/>
      <c r="D54" s="1"/>
      <c r="E54" s="1"/>
      <c r="F54" s="1"/>
      <c r="G54" s="1"/>
      <c r="H54" s="1"/>
      <c r="I54" s="1"/>
      <c r="J54" s="1"/>
      <c r="K54" s="1"/>
      <c r="L54" s="1"/>
      <c r="M54" s="1"/>
      <c r="N54" s="1"/>
      <c r="O54" s="1"/>
      <c r="P54" s="1"/>
      <c r="Q54" s="1"/>
      <c r="R54" s="1"/>
      <c r="S54" s="1"/>
      <c r="T54" s="1"/>
      <c r="U54" s="65" t="s">
        <v>78</v>
      </c>
      <c r="V54" s="1"/>
      <c r="W54" s="1"/>
      <c r="X54" s="1"/>
      <c r="Y54" s="1"/>
      <c r="Z54" s="1"/>
    </row>
    <row r="55" spans="1:26" ht="15.75" customHeight="1">
      <c r="A55" s="1"/>
      <c r="B55" s="63" t="s">
        <v>79</v>
      </c>
      <c r="C55" s="1"/>
      <c r="D55" s="1" t="s">
        <v>80</v>
      </c>
      <c r="E55" s="1"/>
      <c r="F55" s="1"/>
      <c r="G55" s="1"/>
      <c r="H55" s="1"/>
      <c r="I55" s="1"/>
      <c r="J55" s="239"/>
      <c r="K55" s="239"/>
      <c r="L55" s="239"/>
      <c r="M55" s="239"/>
      <c r="N55" s="239"/>
      <c r="O55" s="239"/>
      <c r="P55" s="239"/>
      <c r="Q55" s="239"/>
      <c r="R55" s="1"/>
      <c r="S55" s="1"/>
      <c r="T55" s="1"/>
      <c r="U55" s="1"/>
      <c r="V55" s="1"/>
      <c r="W55" s="1"/>
      <c r="X55" s="1"/>
      <c r="Y55" s="1"/>
      <c r="Z55" s="1"/>
    </row>
    <row r="56" spans="1:26" ht="8.25" customHeight="1">
      <c r="A56" s="1"/>
      <c r="B56" s="240" t="s">
        <v>81</v>
      </c>
      <c r="C56" s="1"/>
      <c r="D56" s="1"/>
      <c r="E56" s="1"/>
      <c r="F56" s="1"/>
      <c r="G56" s="16"/>
      <c r="H56" s="16"/>
      <c r="I56" s="16"/>
      <c r="J56" s="16"/>
      <c r="K56" s="16"/>
      <c r="L56" s="16"/>
      <c r="M56" s="16"/>
      <c r="N56" s="16"/>
      <c r="O56" s="16"/>
      <c r="P56" s="16"/>
      <c r="Q56" s="16"/>
      <c r="R56" s="16"/>
      <c r="S56" s="16"/>
      <c r="T56" s="16"/>
      <c r="U56" s="16"/>
      <c r="V56" s="16"/>
      <c r="W56" s="16"/>
      <c r="X56" s="16"/>
      <c r="Y56" s="1"/>
      <c r="Z56" s="1"/>
    </row>
    <row r="57" spans="1:26" ht="15.75" customHeight="1">
      <c r="A57" s="1"/>
      <c r="B57" s="240"/>
      <c r="C57" s="1"/>
      <c r="D57" s="1" t="s">
        <v>82</v>
      </c>
      <c r="E57" s="1"/>
      <c r="F57" s="16" t="s">
        <v>83</v>
      </c>
      <c r="G57" s="241"/>
      <c r="H57" s="241"/>
      <c r="I57" s="241"/>
      <c r="J57" s="241"/>
      <c r="K57" s="241"/>
      <c r="L57" s="16"/>
      <c r="M57" s="16"/>
      <c r="N57" s="16"/>
      <c r="O57" s="16"/>
      <c r="P57" s="16"/>
      <c r="Q57" s="16"/>
      <c r="R57" s="16"/>
      <c r="S57" s="16"/>
      <c r="T57" s="16"/>
      <c r="U57" s="16"/>
      <c r="V57" s="16"/>
      <c r="W57" s="16"/>
      <c r="X57" s="1"/>
      <c r="Y57" s="1"/>
      <c r="Z57" s="1"/>
    </row>
    <row r="58" spans="1:26" ht="15.75" customHeight="1">
      <c r="A58" s="1"/>
      <c r="B58" s="1"/>
      <c r="C58" s="1"/>
      <c r="D58" s="1"/>
      <c r="E58" s="1"/>
      <c r="F58" s="242"/>
      <c r="G58" s="242"/>
      <c r="H58" s="242"/>
      <c r="I58" s="242"/>
      <c r="J58" s="242"/>
      <c r="K58" s="242"/>
      <c r="L58" s="242"/>
      <c r="M58" s="242"/>
      <c r="N58" s="242"/>
      <c r="O58" s="242"/>
      <c r="P58" s="242"/>
      <c r="Q58" s="242"/>
      <c r="R58" s="242"/>
      <c r="S58" s="242"/>
      <c r="T58" s="242"/>
      <c r="U58" s="242"/>
      <c r="V58" s="242"/>
      <c r="W58" s="242"/>
      <c r="X58" s="242"/>
      <c r="Y58" s="242"/>
      <c r="Z58" s="1"/>
    </row>
    <row r="59" spans="1:26" ht="8.25" customHeight="1">
      <c r="A59" s="1"/>
      <c r="B59" s="1"/>
      <c r="C59" s="1"/>
      <c r="D59" s="1"/>
      <c r="E59" s="1"/>
      <c r="F59" s="1"/>
      <c r="G59" s="16"/>
      <c r="H59" s="16"/>
      <c r="I59" s="16"/>
      <c r="J59" s="16"/>
      <c r="K59" s="16"/>
      <c r="L59" s="16"/>
      <c r="M59" s="16"/>
      <c r="N59" s="16"/>
      <c r="O59" s="16"/>
      <c r="P59" s="16"/>
      <c r="Q59" s="16"/>
      <c r="R59" s="16"/>
      <c r="S59" s="16"/>
      <c r="T59" s="16"/>
      <c r="U59" s="16"/>
      <c r="V59" s="16"/>
      <c r="W59" s="16"/>
      <c r="X59" s="16"/>
      <c r="Y59" s="16"/>
      <c r="Z59" s="1"/>
    </row>
    <row r="60" spans="1:26" ht="15.75" customHeight="1">
      <c r="A60" s="1"/>
      <c r="B60" s="1"/>
      <c r="C60" s="1"/>
      <c r="D60" s="1" t="s">
        <v>84</v>
      </c>
      <c r="E60" s="1"/>
      <c r="F60" s="1"/>
      <c r="G60" s="1"/>
      <c r="H60" s="1"/>
      <c r="I60" s="225"/>
      <c r="J60" s="225"/>
      <c r="K60" s="225"/>
      <c r="L60" s="225"/>
      <c r="M60" s="225"/>
      <c r="N60" s="225"/>
      <c r="O60" s="11"/>
      <c r="P60" s="1" t="s">
        <v>85</v>
      </c>
      <c r="Q60" s="1"/>
      <c r="R60" s="226"/>
      <c r="S60" s="226"/>
      <c r="T60" s="226"/>
      <c r="U60" s="226"/>
      <c r="V60" s="226"/>
      <c r="W60" s="226"/>
      <c r="X60" s="1"/>
      <c r="Y60" s="1"/>
      <c r="Z60" s="1"/>
    </row>
    <row r="61" spans="1:26" ht="8.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t="s">
        <v>86</v>
      </c>
      <c r="E62" s="1"/>
      <c r="F62" s="1"/>
      <c r="G62" s="1"/>
      <c r="H62" s="1"/>
      <c r="I62" s="1"/>
      <c r="J62" s="1"/>
      <c r="K62" s="1"/>
      <c r="L62" s="1"/>
      <c r="M62" s="227"/>
      <c r="N62" s="228"/>
      <c r="O62" s="228"/>
      <c r="P62" s="228"/>
      <c r="Q62" s="228"/>
      <c r="R62" s="228"/>
      <c r="S62" s="228"/>
      <c r="T62" s="228"/>
      <c r="U62" s="228"/>
      <c r="V62" s="228"/>
      <c r="W62" s="228"/>
      <c r="X62" s="1"/>
      <c r="Y62" s="1"/>
      <c r="Z62" s="1"/>
    </row>
    <row r="65" spans="3:3">
      <c r="C65" s="77" t="s">
        <v>121</v>
      </c>
    </row>
  </sheetData>
  <mergeCells count="146">
    <mergeCell ref="I60:N60"/>
    <mergeCell ref="R60:W60"/>
    <mergeCell ref="M62:W62"/>
    <mergeCell ref="D52:T53"/>
    <mergeCell ref="U52:X53"/>
    <mergeCell ref="J55:Q55"/>
    <mergeCell ref="B56:B57"/>
    <mergeCell ref="G57:K57"/>
    <mergeCell ref="F58:Y58"/>
    <mergeCell ref="N43:O43"/>
    <mergeCell ref="D45:I45"/>
    <mergeCell ref="J45:K45"/>
    <mergeCell ref="D47:X49"/>
    <mergeCell ref="H51:I51"/>
    <mergeCell ref="N51:P51"/>
    <mergeCell ref="U51:X51"/>
    <mergeCell ref="L39:N39"/>
    <mergeCell ref="O39:Q39"/>
    <mergeCell ref="R39:T39"/>
    <mergeCell ref="U39:X39"/>
    <mergeCell ref="L40:N40"/>
    <mergeCell ref="O40:Q40"/>
    <mergeCell ref="R40:T40"/>
    <mergeCell ref="U40:X40"/>
    <mergeCell ref="O37:Q37"/>
    <mergeCell ref="R37:T37"/>
    <mergeCell ref="U37:X37"/>
    <mergeCell ref="L38:N38"/>
    <mergeCell ref="O38:Q38"/>
    <mergeCell ref="R38:T38"/>
    <mergeCell ref="U38:X38"/>
    <mergeCell ref="B35:C41"/>
    <mergeCell ref="L35:N35"/>
    <mergeCell ref="O35:Q35"/>
    <mergeCell ref="R35:T35"/>
    <mergeCell ref="U35:X35"/>
    <mergeCell ref="L36:N36"/>
    <mergeCell ref="O36:Q36"/>
    <mergeCell ref="R36:T36"/>
    <mergeCell ref="U36:X36"/>
    <mergeCell ref="L37:N37"/>
    <mergeCell ref="U41:X41"/>
    <mergeCell ref="O32:Q32"/>
    <mergeCell ref="V32:X32"/>
    <mergeCell ref="L34:N34"/>
    <mergeCell ref="O34:Q34"/>
    <mergeCell ref="R34:T34"/>
    <mergeCell ref="U34:X34"/>
    <mergeCell ref="J29:K29"/>
    <mergeCell ref="L29:N29"/>
    <mergeCell ref="O29:Q29"/>
    <mergeCell ref="R29:T29"/>
    <mergeCell ref="U29:X29"/>
    <mergeCell ref="L30:N30"/>
    <mergeCell ref="O30:Q30"/>
    <mergeCell ref="R30:T30"/>
    <mergeCell ref="U30:X30"/>
    <mergeCell ref="H28:I28"/>
    <mergeCell ref="J28:K28"/>
    <mergeCell ref="L28:N28"/>
    <mergeCell ref="O28:Q28"/>
    <mergeCell ref="R28:T28"/>
    <mergeCell ref="U28:X28"/>
    <mergeCell ref="H27:I27"/>
    <mergeCell ref="J27:K27"/>
    <mergeCell ref="L27:N27"/>
    <mergeCell ref="O27:Q27"/>
    <mergeCell ref="R27:T27"/>
    <mergeCell ref="U27:X27"/>
    <mergeCell ref="R23:T23"/>
    <mergeCell ref="U23:X23"/>
    <mergeCell ref="H26:I26"/>
    <mergeCell ref="J26:K26"/>
    <mergeCell ref="L26:N26"/>
    <mergeCell ref="O26:Q26"/>
    <mergeCell ref="R26:T26"/>
    <mergeCell ref="U26:X26"/>
    <mergeCell ref="J24:K24"/>
    <mergeCell ref="L24:N24"/>
    <mergeCell ref="O24:Q24"/>
    <mergeCell ref="R24:T24"/>
    <mergeCell ref="U24:X24"/>
    <mergeCell ref="J25:K25"/>
    <mergeCell ref="L25:N25"/>
    <mergeCell ref="O25:Q25"/>
    <mergeCell ref="R25:T25"/>
    <mergeCell ref="U25:X25"/>
    <mergeCell ref="U20:X20"/>
    <mergeCell ref="J21:K21"/>
    <mergeCell ref="L21:N21"/>
    <mergeCell ref="O21:Q21"/>
    <mergeCell ref="R21:T21"/>
    <mergeCell ref="U21:X21"/>
    <mergeCell ref="B19:C23"/>
    <mergeCell ref="J19:K19"/>
    <mergeCell ref="L19:N19"/>
    <mergeCell ref="O19:Q19"/>
    <mergeCell ref="R19:T19"/>
    <mergeCell ref="U19:X19"/>
    <mergeCell ref="J20:K20"/>
    <mergeCell ref="L20:N20"/>
    <mergeCell ref="O20:Q20"/>
    <mergeCell ref="R20:T20"/>
    <mergeCell ref="J22:K22"/>
    <mergeCell ref="L22:N22"/>
    <mergeCell ref="O22:Q22"/>
    <mergeCell ref="R22:T22"/>
    <mergeCell ref="U22:X22"/>
    <mergeCell ref="J23:K23"/>
    <mergeCell ref="L23:N23"/>
    <mergeCell ref="O23:Q23"/>
    <mergeCell ref="U17:X17"/>
    <mergeCell ref="J18:K18"/>
    <mergeCell ref="L18:N18"/>
    <mergeCell ref="O18:Q18"/>
    <mergeCell ref="R18:T18"/>
    <mergeCell ref="U18:X18"/>
    <mergeCell ref="B16:C18"/>
    <mergeCell ref="J16:K16"/>
    <mergeCell ref="L16:N16"/>
    <mergeCell ref="O16:Q16"/>
    <mergeCell ref="R16:T16"/>
    <mergeCell ref="U16:X16"/>
    <mergeCell ref="J17:K17"/>
    <mergeCell ref="L17:N17"/>
    <mergeCell ref="O17:Q17"/>
    <mergeCell ref="R17:T17"/>
    <mergeCell ref="B2:Z2"/>
    <mergeCell ref="D4:M4"/>
    <mergeCell ref="O5:Y6"/>
    <mergeCell ref="D6:M6"/>
    <mergeCell ref="D8:M8"/>
    <mergeCell ref="D10:F10"/>
    <mergeCell ref="L10:N10"/>
    <mergeCell ref="U13:X13"/>
    <mergeCell ref="B14:C15"/>
    <mergeCell ref="O14:Q14"/>
    <mergeCell ref="R14:T14"/>
    <mergeCell ref="O15:Q15"/>
    <mergeCell ref="R15:T15"/>
    <mergeCell ref="D11:J11"/>
    <mergeCell ref="L11:R11"/>
    <mergeCell ref="J13:K13"/>
    <mergeCell ref="L13:N13"/>
    <mergeCell ref="O13:Q13"/>
    <mergeCell ref="R13:T13"/>
  </mergeCells>
  <phoneticPr fontId="7"/>
  <conditionalFormatting sqref="O5">
    <cfRule type="notContainsBlanks" dxfId="0" priority="1">
      <formula>LEN(TRIM(O5))&gt;0</formula>
    </cfRule>
  </conditionalFormatting>
  <pageMargins left="0.70866141732283472" right="0.39370078740157483" top="0.47244094488188981"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リスト!$B$15:$B$16</xm:f>
          </x14:formula1>
          <xm:sqref>D8:M8</xm:sqref>
        </x14:dataValidation>
        <x14:dataValidation type="list" allowBlank="1" showInputMessage="1" showErrorMessage="1">
          <x14:formula1>
            <xm:f>リスト!$L$4:$L$13</xm:f>
          </x14:formula1>
          <xm:sqref>D10:F10 L10:N10</xm:sqref>
        </x14:dataValidation>
        <x14:dataValidation type="list" allowBlank="1" showInputMessage="1" showErrorMessage="1">
          <x14:formula1>
            <xm:f>リスト!$M$4:$M$15</xm:f>
          </x14:formula1>
          <xm:sqref>G10 O10</xm:sqref>
        </x14:dataValidation>
        <x14:dataValidation type="list" allowBlank="1" showInputMessage="1" showErrorMessage="1">
          <x14:formula1>
            <xm:f>リスト!$N$4:$N$34</xm:f>
          </x14:formula1>
          <xm:sqref>I10 Q10</xm:sqref>
        </x14:dataValidation>
        <x14:dataValidation type="list" allowBlank="1" showInputMessage="1" showErrorMessage="1">
          <x14:formula1>
            <xm:f>リスト!$J$20:$J$21</xm:f>
          </x14:formula1>
          <xm:sqref>N43:O43</xm:sqref>
        </x14:dataValidation>
        <x14:dataValidation type="list" allowBlank="1" showInputMessage="1" showErrorMessage="1">
          <x14:formula1>
            <xm:f>リスト!$J$4:$J$18</xm:f>
          </x14:formula1>
          <xm:sqref>J45:K45</xm:sqref>
        </x14:dataValidation>
        <x14:dataValidation type="list" allowBlank="1" showInputMessage="1" showErrorMessage="1">
          <x14:formula1>
            <xm:f>リスト!$P$4:$P$8</xm:f>
          </x14:formula1>
          <xm:sqref>O32:Q32 V32:X32</xm:sqref>
        </x14:dataValidation>
        <x14:dataValidation type="list" allowBlank="1" showInputMessage="1" showErrorMessage="1">
          <x14:formula1>
            <xm:f>リスト!$B$4:$B$12</xm:f>
          </x14:formula1>
          <xm:sqref>D6:M6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T236"/>
  <sheetViews>
    <sheetView zoomScale="85" zoomScaleNormal="85" workbookViewId="0">
      <selection activeCell="E26" sqref="E26"/>
    </sheetView>
  </sheetViews>
  <sheetFormatPr defaultRowHeight="18" customHeight="1"/>
  <cols>
    <col min="1" max="1" width="9" style="69"/>
    <col min="2" max="2" width="29.375" style="69" bestFit="1" customWidth="1"/>
    <col min="3" max="17" width="9" style="69"/>
    <col min="18" max="19" width="9" style="69" customWidth="1"/>
    <col min="20" max="21" width="9" style="69"/>
    <col min="22" max="22" width="9.5" style="69" bestFit="1" customWidth="1"/>
    <col min="23" max="259" width="9" style="69"/>
    <col min="260" max="260" width="29.375" style="69" bestFit="1" customWidth="1"/>
    <col min="261" max="515" width="9" style="69"/>
    <col min="516" max="516" width="29.375" style="69" bestFit="1" customWidth="1"/>
    <col min="517" max="771" width="9" style="69"/>
    <col min="772" max="772" width="29.375" style="69" bestFit="1" customWidth="1"/>
    <col min="773" max="1027" width="9" style="69"/>
    <col min="1028" max="1028" width="29.375" style="69" bestFit="1" customWidth="1"/>
    <col min="1029" max="1283" width="9" style="69"/>
    <col min="1284" max="1284" width="29.375" style="69" bestFit="1" customWidth="1"/>
    <col min="1285" max="1539" width="9" style="69"/>
    <col min="1540" max="1540" width="29.375" style="69" bestFit="1" customWidth="1"/>
    <col min="1541" max="1795" width="9" style="69"/>
    <col min="1796" max="1796" width="29.375" style="69" bestFit="1" customWidth="1"/>
    <col min="1797" max="2051" width="9" style="69"/>
    <col min="2052" max="2052" width="29.375" style="69" bestFit="1" customWidth="1"/>
    <col min="2053" max="2307" width="9" style="69"/>
    <col min="2308" max="2308" width="29.375" style="69" bestFit="1" customWidth="1"/>
    <col min="2309" max="2563" width="9" style="69"/>
    <col min="2564" max="2564" width="29.375" style="69" bestFit="1" customWidth="1"/>
    <col min="2565" max="2819" width="9" style="69"/>
    <col min="2820" max="2820" width="29.375" style="69" bestFit="1" customWidth="1"/>
    <col min="2821" max="3075" width="9" style="69"/>
    <col min="3076" max="3076" width="29.375" style="69" bestFit="1" customWidth="1"/>
    <col min="3077" max="3331" width="9" style="69"/>
    <col min="3332" max="3332" width="29.375" style="69" bestFit="1" customWidth="1"/>
    <col min="3333" max="3587" width="9" style="69"/>
    <col min="3588" max="3588" width="29.375" style="69" bestFit="1" customWidth="1"/>
    <col min="3589" max="3843" width="9" style="69"/>
    <col min="3844" max="3844" width="29.375" style="69" bestFit="1" customWidth="1"/>
    <col min="3845" max="4099" width="9" style="69"/>
    <col min="4100" max="4100" width="29.375" style="69" bestFit="1" customWidth="1"/>
    <col min="4101" max="4355" width="9" style="69"/>
    <col min="4356" max="4356" width="29.375" style="69" bestFit="1" customWidth="1"/>
    <col min="4357" max="4611" width="9" style="69"/>
    <col min="4612" max="4612" width="29.375" style="69" bestFit="1" customWidth="1"/>
    <col min="4613" max="4867" width="9" style="69"/>
    <col min="4868" max="4868" width="29.375" style="69" bestFit="1" customWidth="1"/>
    <col min="4869" max="5123" width="9" style="69"/>
    <col min="5124" max="5124" width="29.375" style="69" bestFit="1" customWidth="1"/>
    <col min="5125" max="5379" width="9" style="69"/>
    <col min="5380" max="5380" width="29.375" style="69" bestFit="1" customWidth="1"/>
    <col min="5381" max="5635" width="9" style="69"/>
    <col min="5636" max="5636" width="29.375" style="69" bestFit="1" customWidth="1"/>
    <col min="5637" max="5891" width="9" style="69"/>
    <col min="5892" max="5892" width="29.375" style="69" bestFit="1" customWidth="1"/>
    <col min="5893" max="6147" width="9" style="69"/>
    <col min="6148" max="6148" width="29.375" style="69" bestFit="1" customWidth="1"/>
    <col min="6149" max="6403" width="9" style="69"/>
    <col min="6404" max="6404" width="29.375" style="69" bestFit="1" customWidth="1"/>
    <col min="6405" max="6659" width="9" style="69"/>
    <col min="6660" max="6660" width="29.375" style="69" bestFit="1" customWidth="1"/>
    <col min="6661" max="6915" width="9" style="69"/>
    <col min="6916" max="6916" width="29.375" style="69" bestFit="1" customWidth="1"/>
    <col min="6917" max="7171" width="9" style="69"/>
    <col min="7172" max="7172" width="29.375" style="69" bestFit="1" customWidth="1"/>
    <col min="7173" max="7427" width="9" style="69"/>
    <col min="7428" max="7428" width="29.375" style="69" bestFit="1" customWidth="1"/>
    <col min="7429" max="7683" width="9" style="69"/>
    <col min="7684" max="7684" width="29.375" style="69" bestFit="1" customWidth="1"/>
    <col min="7685" max="7939" width="9" style="69"/>
    <col min="7940" max="7940" width="29.375" style="69" bestFit="1" customWidth="1"/>
    <col min="7941" max="8195" width="9" style="69"/>
    <col min="8196" max="8196" width="29.375" style="69" bestFit="1" customWidth="1"/>
    <col min="8197" max="8451" width="9" style="69"/>
    <col min="8452" max="8452" width="29.375" style="69" bestFit="1" customWidth="1"/>
    <col min="8453" max="8707" width="9" style="69"/>
    <col min="8708" max="8708" width="29.375" style="69" bestFit="1" customWidth="1"/>
    <col min="8709" max="8963" width="9" style="69"/>
    <col min="8964" max="8964" width="29.375" style="69" bestFit="1" customWidth="1"/>
    <col min="8965" max="9219" width="9" style="69"/>
    <col min="9220" max="9220" width="29.375" style="69" bestFit="1" customWidth="1"/>
    <col min="9221" max="9475" width="9" style="69"/>
    <col min="9476" max="9476" width="29.375" style="69" bestFit="1" customWidth="1"/>
    <col min="9477" max="9731" width="9" style="69"/>
    <col min="9732" max="9732" width="29.375" style="69" bestFit="1" customWidth="1"/>
    <col min="9733" max="9987" width="9" style="69"/>
    <col min="9988" max="9988" width="29.375" style="69" bestFit="1" customWidth="1"/>
    <col min="9989" max="10243" width="9" style="69"/>
    <col min="10244" max="10244" width="29.375" style="69" bestFit="1" customWidth="1"/>
    <col min="10245" max="10499" width="9" style="69"/>
    <col min="10500" max="10500" width="29.375" style="69" bestFit="1" customWidth="1"/>
    <col min="10501" max="10755" width="9" style="69"/>
    <col min="10756" max="10756" width="29.375" style="69" bestFit="1" customWidth="1"/>
    <col min="10757" max="11011" width="9" style="69"/>
    <col min="11012" max="11012" width="29.375" style="69" bestFit="1" customWidth="1"/>
    <col min="11013" max="11267" width="9" style="69"/>
    <col min="11268" max="11268" width="29.375" style="69" bestFit="1" customWidth="1"/>
    <col min="11269" max="11523" width="9" style="69"/>
    <col min="11524" max="11524" width="29.375" style="69" bestFit="1" customWidth="1"/>
    <col min="11525" max="11779" width="9" style="69"/>
    <col min="11780" max="11780" width="29.375" style="69" bestFit="1" customWidth="1"/>
    <col min="11781" max="12035" width="9" style="69"/>
    <col min="12036" max="12036" width="29.375" style="69" bestFit="1" customWidth="1"/>
    <col min="12037" max="12291" width="9" style="69"/>
    <col min="12292" max="12292" width="29.375" style="69" bestFit="1" customWidth="1"/>
    <col min="12293" max="12547" width="9" style="69"/>
    <col min="12548" max="12548" width="29.375" style="69" bestFit="1" customWidth="1"/>
    <col min="12549" max="12803" width="9" style="69"/>
    <col min="12804" max="12804" width="29.375" style="69" bestFit="1" customWidth="1"/>
    <col min="12805" max="13059" width="9" style="69"/>
    <col min="13060" max="13060" width="29.375" style="69" bestFit="1" customWidth="1"/>
    <col min="13061" max="13315" width="9" style="69"/>
    <col min="13316" max="13316" width="29.375" style="69" bestFit="1" customWidth="1"/>
    <col min="13317" max="13571" width="9" style="69"/>
    <col min="13572" max="13572" width="29.375" style="69" bestFit="1" customWidth="1"/>
    <col min="13573" max="13827" width="9" style="69"/>
    <col min="13828" max="13828" width="29.375" style="69" bestFit="1" customWidth="1"/>
    <col min="13829" max="14083" width="9" style="69"/>
    <col min="14084" max="14084" width="29.375" style="69" bestFit="1" customWidth="1"/>
    <col min="14085" max="14339" width="9" style="69"/>
    <col min="14340" max="14340" width="29.375" style="69" bestFit="1" customWidth="1"/>
    <col min="14341" max="14595" width="9" style="69"/>
    <col min="14596" max="14596" width="29.375" style="69" bestFit="1" customWidth="1"/>
    <col min="14597" max="14851" width="9" style="69"/>
    <col min="14852" max="14852" width="29.375" style="69" bestFit="1" customWidth="1"/>
    <col min="14853" max="15107" width="9" style="69"/>
    <col min="15108" max="15108" width="29.375" style="69" bestFit="1" customWidth="1"/>
    <col min="15109" max="15363" width="9" style="69"/>
    <col min="15364" max="15364" width="29.375" style="69" bestFit="1" customWidth="1"/>
    <col min="15365" max="15619" width="9" style="69"/>
    <col min="15620" max="15620" width="29.375" style="69" bestFit="1" customWidth="1"/>
    <col min="15621" max="15875" width="9" style="69"/>
    <col min="15876" max="15876" width="29.375" style="69" bestFit="1" customWidth="1"/>
    <col min="15877" max="16131" width="9" style="69"/>
    <col min="16132" max="16132" width="29.375" style="69" bestFit="1" customWidth="1"/>
    <col min="16133" max="16384" width="9" style="69"/>
  </cols>
  <sheetData>
    <row r="2" spans="2:20" ht="18" customHeight="1">
      <c r="B2" s="243" t="s">
        <v>0</v>
      </c>
      <c r="C2" s="243" t="s">
        <v>7</v>
      </c>
      <c r="D2" s="243"/>
      <c r="E2" s="243" t="s">
        <v>10</v>
      </c>
      <c r="F2" s="243" t="s">
        <v>120</v>
      </c>
      <c r="G2" s="243" t="s">
        <v>119</v>
      </c>
      <c r="H2" s="243"/>
    </row>
    <row r="3" spans="2:20" ht="18" customHeight="1">
      <c r="B3" s="243"/>
      <c r="C3" s="108" t="s">
        <v>8</v>
      </c>
      <c r="D3" s="108" t="s">
        <v>9</v>
      </c>
      <c r="E3" s="243"/>
      <c r="F3" s="243"/>
      <c r="G3" s="72" t="s">
        <v>6</v>
      </c>
      <c r="H3" s="72" t="s">
        <v>118</v>
      </c>
      <c r="L3" s="69" t="s">
        <v>117</v>
      </c>
      <c r="M3" s="69" t="s">
        <v>116</v>
      </c>
      <c r="N3" s="69" t="s">
        <v>115</v>
      </c>
    </row>
    <row r="4" spans="2:20" ht="18" customHeight="1">
      <c r="B4" s="71" t="s">
        <v>114</v>
      </c>
      <c r="C4" s="71">
        <v>3500</v>
      </c>
      <c r="D4" s="71">
        <v>4500</v>
      </c>
      <c r="E4" s="71">
        <v>5000</v>
      </c>
      <c r="F4" s="71" t="s">
        <v>102</v>
      </c>
      <c r="G4" s="71">
        <v>500</v>
      </c>
      <c r="H4" s="71">
        <v>500</v>
      </c>
      <c r="J4" s="70">
        <v>0.625</v>
      </c>
      <c r="L4" s="69" t="s">
        <v>173</v>
      </c>
      <c r="M4" s="69">
        <v>1</v>
      </c>
      <c r="N4" s="69">
        <v>1</v>
      </c>
      <c r="P4" s="69" t="s">
        <v>113</v>
      </c>
      <c r="R4" s="69">
        <f>COUNTA($S$4:S4)-COUNTBLANK($S$4:S4)</f>
        <v>0</v>
      </c>
      <c r="S4" s="69" t="str">
        <f>IFERROR(VLOOKUP(N4,申込書!AB:AC,2,FALSE),"")</f>
        <v/>
      </c>
      <c r="T4" s="69" t="str">
        <f>IFERROR(VLOOKUP(N4,R:S,2,FALSE),"")</f>
        <v/>
      </c>
    </row>
    <row r="5" spans="2:20" ht="18" customHeight="1">
      <c r="B5" s="71" t="s">
        <v>112</v>
      </c>
      <c r="C5" s="71">
        <v>4500</v>
      </c>
      <c r="D5" s="71">
        <v>5500</v>
      </c>
      <c r="E5" s="71">
        <v>5000</v>
      </c>
      <c r="F5" s="71">
        <v>9000</v>
      </c>
      <c r="G5" s="71">
        <v>1000</v>
      </c>
      <c r="H5" s="71">
        <v>500</v>
      </c>
      <c r="J5" s="70">
        <v>0.64583333333333337</v>
      </c>
      <c r="L5" s="69" t="s">
        <v>174</v>
      </c>
      <c r="M5" s="69">
        <v>2</v>
      </c>
      <c r="N5" s="69">
        <v>2</v>
      </c>
      <c r="P5" s="69" t="s">
        <v>111</v>
      </c>
      <c r="R5" s="69">
        <f>COUNTA($S$4:S5)-COUNTBLANK($S$4:S5)</f>
        <v>0</v>
      </c>
      <c r="S5" s="69" t="str">
        <f>IFERROR(VLOOKUP(N5,申込書!AB:AC,2,FALSE),"")</f>
        <v/>
      </c>
      <c r="T5" s="69" t="str">
        <f t="shared" ref="T5:T17" si="0">IFERROR(VLOOKUP(N5,R:S,2,FALSE),"")</f>
        <v/>
      </c>
    </row>
    <row r="6" spans="2:20" ht="18" customHeight="1">
      <c r="B6" s="71" t="s">
        <v>110</v>
      </c>
      <c r="C6" s="71">
        <v>4500</v>
      </c>
      <c r="D6" s="71">
        <v>5500</v>
      </c>
      <c r="E6" s="71">
        <v>5000</v>
      </c>
      <c r="F6" s="71">
        <v>9000</v>
      </c>
      <c r="G6" s="71">
        <v>1000</v>
      </c>
      <c r="H6" s="71">
        <v>500</v>
      </c>
      <c r="J6" s="70">
        <v>0.66666666666666696</v>
      </c>
      <c r="L6" s="69" t="s">
        <v>175</v>
      </c>
      <c r="M6" s="69">
        <v>3</v>
      </c>
      <c r="N6" s="69">
        <v>3</v>
      </c>
      <c r="P6" s="69" t="s">
        <v>109</v>
      </c>
      <c r="R6" s="69">
        <f>COUNTA($S$4:S6)-COUNTBLANK($S$4:S6)</f>
        <v>0</v>
      </c>
      <c r="S6" s="69" t="str">
        <f>IFERROR(VLOOKUP(N6,申込書!AB:AC,2,FALSE),"")</f>
        <v/>
      </c>
      <c r="T6" s="69" t="str">
        <f t="shared" si="0"/>
        <v/>
      </c>
    </row>
    <row r="7" spans="2:20" ht="18" customHeight="1">
      <c r="B7" s="71" t="s">
        <v>108</v>
      </c>
      <c r="C7" s="71">
        <v>6000</v>
      </c>
      <c r="D7" s="71">
        <v>7500</v>
      </c>
      <c r="E7" s="71">
        <v>8000</v>
      </c>
      <c r="F7" s="71">
        <v>16000</v>
      </c>
      <c r="G7" s="71">
        <v>1500</v>
      </c>
      <c r="H7" s="71">
        <v>750</v>
      </c>
      <c r="J7" s="70">
        <v>0.6875</v>
      </c>
      <c r="L7" s="69" t="s">
        <v>176</v>
      </c>
      <c r="M7" s="69">
        <v>4</v>
      </c>
      <c r="N7" s="69">
        <v>4</v>
      </c>
      <c r="P7" s="69" t="s">
        <v>107</v>
      </c>
      <c r="R7" s="69">
        <f>COUNTA($S$4:S7)-COUNTBLANK($S$4:S7)</f>
        <v>0</v>
      </c>
      <c r="S7" s="69" t="str">
        <f>IFERROR(VLOOKUP(N7,申込書!AB:AC,2,FALSE),"")</f>
        <v/>
      </c>
      <c r="T7" s="69" t="str">
        <f t="shared" si="0"/>
        <v/>
      </c>
    </row>
    <row r="8" spans="2:20" ht="18" customHeight="1">
      <c r="B8" s="71" t="s">
        <v>106</v>
      </c>
      <c r="C8" s="71">
        <v>6000</v>
      </c>
      <c r="D8" s="71">
        <v>7500</v>
      </c>
      <c r="E8" s="71">
        <v>8000</v>
      </c>
      <c r="F8" s="71">
        <v>16000</v>
      </c>
      <c r="G8" s="71">
        <v>1500</v>
      </c>
      <c r="H8" s="71">
        <v>750</v>
      </c>
      <c r="J8" s="70">
        <v>0.70833333333333304</v>
      </c>
      <c r="L8" s="69" t="s">
        <v>177</v>
      </c>
      <c r="M8" s="69">
        <v>5</v>
      </c>
      <c r="N8" s="69">
        <v>5</v>
      </c>
      <c r="P8" s="69" t="s">
        <v>131</v>
      </c>
      <c r="R8" s="69">
        <f>COUNTA($S$4:S8)-COUNTBLANK($S$4:S8)</f>
        <v>0</v>
      </c>
      <c r="S8" s="69" t="str">
        <f>IFERROR(VLOOKUP(N8,申込書!AB:AC,2,FALSE),"")</f>
        <v/>
      </c>
      <c r="T8" s="69" t="str">
        <f t="shared" si="0"/>
        <v/>
      </c>
    </row>
    <row r="9" spans="2:20" ht="18" customHeight="1">
      <c r="B9" s="71" t="s">
        <v>105</v>
      </c>
      <c r="C9" s="71">
        <v>6000</v>
      </c>
      <c r="D9" s="71">
        <v>7500</v>
      </c>
      <c r="E9" s="71">
        <v>8000</v>
      </c>
      <c r="F9" s="71" t="s">
        <v>102</v>
      </c>
      <c r="G9" s="71">
        <v>1500</v>
      </c>
      <c r="H9" s="71">
        <v>750</v>
      </c>
      <c r="J9" s="70">
        <v>0.72916666666666696</v>
      </c>
      <c r="L9" s="69" t="s">
        <v>178</v>
      </c>
      <c r="M9" s="69">
        <v>6</v>
      </c>
      <c r="N9" s="69">
        <v>6</v>
      </c>
      <c r="R9" s="69">
        <f>COUNTA($S$4:S9)-COUNTBLANK($S$4:S9)</f>
        <v>0</v>
      </c>
      <c r="S9" s="69" t="str">
        <f>IFERROR(VLOOKUP(N9,申込書!AB:AC,2,FALSE),"")</f>
        <v/>
      </c>
      <c r="T9" s="69" t="str">
        <f t="shared" si="0"/>
        <v/>
      </c>
    </row>
    <row r="10" spans="2:20" ht="18" customHeight="1">
      <c r="B10" s="71" t="s">
        <v>104</v>
      </c>
      <c r="C10" s="71">
        <v>6000</v>
      </c>
      <c r="D10" s="71">
        <v>7500</v>
      </c>
      <c r="E10" s="71">
        <v>8000</v>
      </c>
      <c r="F10" s="71" t="s">
        <v>102</v>
      </c>
      <c r="G10" s="71">
        <v>1500</v>
      </c>
      <c r="H10" s="71">
        <v>750</v>
      </c>
      <c r="J10" s="70">
        <v>0.75</v>
      </c>
      <c r="L10" s="69" t="s">
        <v>179</v>
      </c>
      <c r="M10" s="69">
        <v>7</v>
      </c>
      <c r="N10" s="69">
        <v>7</v>
      </c>
      <c r="R10" s="69">
        <f>COUNTA($S$4:S10)-COUNTBLANK($S$4:S10)</f>
        <v>0</v>
      </c>
      <c r="S10" s="69" t="str">
        <f>IFERROR(VLOOKUP(N10,申込書!AB:AC,2,FALSE),"")</f>
        <v/>
      </c>
      <c r="T10" s="69" t="str">
        <f t="shared" si="0"/>
        <v/>
      </c>
    </row>
    <row r="11" spans="2:20" ht="18" customHeight="1">
      <c r="B11" s="71" t="s">
        <v>103</v>
      </c>
      <c r="C11" s="71">
        <v>6000</v>
      </c>
      <c r="D11" s="71">
        <v>7500</v>
      </c>
      <c r="E11" s="71">
        <v>8000</v>
      </c>
      <c r="F11" s="71" t="s">
        <v>102</v>
      </c>
      <c r="G11" s="71">
        <v>1500</v>
      </c>
      <c r="H11" s="71">
        <v>750</v>
      </c>
      <c r="J11" s="70">
        <v>0.77083333333333404</v>
      </c>
      <c r="L11" s="69" t="s">
        <v>180</v>
      </c>
      <c r="M11" s="69">
        <v>8</v>
      </c>
      <c r="N11" s="69">
        <v>8</v>
      </c>
      <c r="P11" s="69" t="s">
        <v>171</v>
      </c>
      <c r="R11" s="69">
        <f>COUNTA($S$4:S11)-COUNTBLANK($S$4:S11)</f>
        <v>0</v>
      </c>
      <c r="S11" s="69" t="str">
        <f>IFERROR(VLOOKUP(N11,申込書!AB:AC,2,FALSE),"")</f>
        <v/>
      </c>
      <c r="T11" s="69" t="str">
        <f t="shared" si="0"/>
        <v/>
      </c>
    </row>
    <row r="12" spans="2:20" ht="18" customHeight="1">
      <c r="B12" s="71" t="s">
        <v>184</v>
      </c>
      <c r="C12" s="71">
        <v>6000</v>
      </c>
      <c r="D12" s="71">
        <v>7500</v>
      </c>
      <c r="E12" s="71">
        <v>8000</v>
      </c>
      <c r="F12" s="71" t="s">
        <v>102</v>
      </c>
      <c r="G12" s="71">
        <v>1500</v>
      </c>
      <c r="H12" s="71">
        <v>750</v>
      </c>
      <c r="J12" s="70">
        <v>0.79166666666666696</v>
      </c>
      <c r="L12" s="69" t="s">
        <v>181</v>
      </c>
      <c r="M12" s="69">
        <v>9</v>
      </c>
      <c r="N12" s="69">
        <v>9</v>
      </c>
      <c r="P12" s="69" t="s">
        <v>172</v>
      </c>
      <c r="R12" s="69">
        <f>COUNTA($S$4:S12)-COUNTBLANK($S$4:S12)</f>
        <v>0</v>
      </c>
      <c r="S12" s="69" t="str">
        <f>IFERROR(VLOOKUP(N12,申込書!AB:AC,2,FALSE),"")</f>
        <v/>
      </c>
      <c r="T12" s="69" t="str">
        <f t="shared" si="0"/>
        <v/>
      </c>
    </row>
    <row r="13" spans="2:20" ht="18" customHeight="1">
      <c r="J13" s="70">
        <v>0.8125</v>
      </c>
      <c r="L13" s="69" t="s">
        <v>182</v>
      </c>
      <c r="M13" s="69">
        <v>10</v>
      </c>
      <c r="N13" s="69">
        <v>10</v>
      </c>
      <c r="R13" s="69">
        <f>COUNTA($S$4:S13)-COUNTBLANK($S$4:S13)</f>
        <v>0</v>
      </c>
      <c r="S13" s="69" t="str">
        <f>IFERROR(VLOOKUP(N13,申込書!AB:AC,2,FALSE),"")</f>
        <v/>
      </c>
      <c r="T13" s="69" t="str">
        <f t="shared" si="0"/>
        <v/>
      </c>
    </row>
    <row r="14" spans="2:20" ht="18" customHeight="1">
      <c r="B14" s="71" t="s">
        <v>1</v>
      </c>
      <c r="J14" s="70">
        <v>0.83333333333333404</v>
      </c>
      <c r="M14" s="69">
        <v>11</v>
      </c>
      <c r="N14" s="69">
        <v>11</v>
      </c>
      <c r="R14" s="69">
        <f>COUNTA($S$4:S14)-COUNTBLANK($S$4:S14)</f>
        <v>0</v>
      </c>
      <c r="S14" s="69" t="str">
        <f>IFERROR(VLOOKUP(N14,申込書!AB:AC,2,FALSE),"")</f>
        <v/>
      </c>
      <c r="T14" s="69" t="str">
        <f t="shared" si="0"/>
        <v/>
      </c>
    </row>
    <row r="15" spans="2:20" ht="18" customHeight="1">
      <c r="B15" s="71" t="s">
        <v>101</v>
      </c>
      <c r="J15" s="70">
        <v>0.85416666666666696</v>
      </c>
      <c r="M15" s="69">
        <v>12</v>
      </c>
      <c r="N15" s="69">
        <v>12</v>
      </c>
      <c r="R15" s="69">
        <f>COUNTA($S$4:S15)-COUNTBLANK($S$4:S15)</f>
        <v>0</v>
      </c>
      <c r="S15" s="69" t="str">
        <f>IFERROR(VLOOKUP(N15,申込書!AB:AC,2,FALSE),"")</f>
        <v/>
      </c>
      <c r="T15" s="69" t="str">
        <f t="shared" si="0"/>
        <v/>
      </c>
    </row>
    <row r="16" spans="2:20" ht="18" customHeight="1">
      <c r="B16" s="71" t="s">
        <v>100</v>
      </c>
      <c r="J16" s="70">
        <v>0.875</v>
      </c>
      <c r="N16" s="69">
        <v>13</v>
      </c>
      <c r="R16" s="69">
        <f>COUNTA($S$4:S16)-COUNTBLANK($S$4:S16)</f>
        <v>0</v>
      </c>
      <c r="S16" s="69" t="str">
        <f>IFERROR(VLOOKUP(N16,申込書!AB:AC,2,FALSE),"")</f>
        <v/>
      </c>
      <c r="T16" s="69" t="str">
        <f t="shared" si="0"/>
        <v/>
      </c>
    </row>
    <row r="17" spans="2:20" ht="18" customHeight="1">
      <c r="J17" s="70">
        <v>0.89583333333333404</v>
      </c>
      <c r="N17" s="69">
        <v>14</v>
      </c>
      <c r="R17" s="69">
        <f>COUNTA($S$4:S17)-COUNTBLANK($S$4:S17)</f>
        <v>0</v>
      </c>
      <c r="S17" s="69" t="str">
        <f>IFERROR(VLOOKUP(N17,申込書!AB:AC,2,FALSE),"")</f>
        <v/>
      </c>
      <c r="T17" s="69" t="str">
        <f t="shared" si="0"/>
        <v/>
      </c>
    </row>
    <row r="18" spans="2:20" ht="18" customHeight="1">
      <c r="B18" s="71" t="s">
        <v>159</v>
      </c>
      <c r="J18" s="70">
        <v>0.91666666666666696</v>
      </c>
      <c r="N18" s="69">
        <v>15</v>
      </c>
      <c r="R18" s="69">
        <f>COUNTA($S$4:S18)-COUNTBLANK($S$4:S18)</f>
        <v>0</v>
      </c>
      <c r="S18" s="69" t="str">
        <f>IFERROR(VLOOKUP(N18,申込書!AB:AC,2,FALSE),"")</f>
        <v/>
      </c>
    </row>
    <row r="19" spans="2:20" ht="18" customHeight="1">
      <c r="B19" s="97" t="s">
        <v>88</v>
      </c>
      <c r="N19" s="69">
        <v>16</v>
      </c>
      <c r="R19" s="69">
        <f>COUNTA($S$4:S19)-COUNTBLANK($S$4:S19)</f>
        <v>0</v>
      </c>
      <c r="S19" s="69" t="str">
        <f>IFERROR(VLOOKUP(N19,申込書!AB:AC,2,FALSE),"")</f>
        <v/>
      </c>
    </row>
    <row r="20" spans="2:20" ht="18" customHeight="1">
      <c r="B20" s="97" t="s">
        <v>149</v>
      </c>
      <c r="J20" s="70">
        <v>0.3125</v>
      </c>
      <c r="N20" s="69">
        <v>17</v>
      </c>
      <c r="R20" s="69">
        <f>COUNTA($S$4:S20)-COUNTBLANK($S$4:S20)</f>
        <v>0</v>
      </c>
      <c r="S20" s="69" t="str">
        <f>IFERROR(VLOOKUP(N20,申込書!AB:AC,2,FALSE),"")</f>
        <v/>
      </c>
    </row>
    <row r="21" spans="2:20" ht="18" customHeight="1">
      <c r="B21" s="97" t="s">
        <v>150</v>
      </c>
      <c r="J21" s="70">
        <v>0.33333333333333331</v>
      </c>
      <c r="N21" s="69">
        <v>18</v>
      </c>
      <c r="R21" s="69">
        <f>COUNTA($S$4:S21)-COUNTBLANK($S$4:S21)</f>
        <v>0</v>
      </c>
      <c r="S21" s="69" t="str">
        <f>IFERROR(VLOOKUP(N21,申込書!AB:AC,2,FALSE),"")</f>
        <v/>
      </c>
    </row>
    <row r="22" spans="2:20" ht="18" customHeight="1">
      <c r="B22" s="97" t="s">
        <v>151</v>
      </c>
      <c r="N22" s="69">
        <v>19</v>
      </c>
      <c r="R22" s="69">
        <f>COUNTA($S$4:S22)-COUNTBLANK($S$4:S22)</f>
        <v>0</v>
      </c>
      <c r="S22" s="69" t="str">
        <f>IFERROR(VLOOKUP(N22,申込書!AB:AC,2,FALSE),"")</f>
        <v/>
      </c>
    </row>
    <row r="23" spans="2:20" ht="18" customHeight="1">
      <c r="B23" s="97" t="s">
        <v>152</v>
      </c>
      <c r="N23" s="69">
        <v>20</v>
      </c>
      <c r="R23" s="69">
        <f>COUNTA($S$4:S23)-COUNTBLANK($S$4:S23)</f>
        <v>0</v>
      </c>
      <c r="S23" s="69" t="str">
        <f>IFERROR(VLOOKUP(N23,申込書!AB:AC,2,FALSE),"")</f>
        <v/>
      </c>
    </row>
    <row r="24" spans="2:20" ht="18" customHeight="1">
      <c r="B24" s="97" t="s">
        <v>153</v>
      </c>
      <c r="N24" s="69">
        <v>21</v>
      </c>
      <c r="R24" s="69">
        <f>COUNTA($S$4:S24)-COUNTBLANK($S$4:S24)</f>
        <v>0</v>
      </c>
      <c r="S24" s="69" t="str">
        <f>IFERROR(VLOOKUP(N24,申込書!AB:AC,2,FALSE),"")</f>
        <v/>
      </c>
    </row>
    <row r="25" spans="2:20" ht="18" customHeight="1">
      <c r="B25" s="97" t="s">
        <v>154</v>
      </c>
      <c r="N25" s="69">
        <v>22</v>
      </c>
      <c r="R25" s="69">
        <f>COUNTA($S$4:S25)-COUNTBLANK($S$4:S25)</f>
        <v>0</v>
      </c>
      <c r="S25" s="69" t="str">
        <f>IFERROR(VLOOKUP(N25,申込書!AB:AC,2,FALSE),"")</f>
        <v/>
      </c>
    </row>
    <row r="26" spans="2:20" ht="18" customHeight="1">
      <c r="B26" s="97" t="s">
        <v>155</v>
      </c>
      <c r="N26" s="69">
        <v>23</v>
      </c>
      <c r="R26" s="69">
        <f>COUNTA($S$4:S26)-COUNTBLANK($S$4:S26)</f>
        <v>0</v>
      </c>
      <c r="S26" s="69" t="str">
        <f>IFERROR(VLOOKUP(N26,申込書!AB:AC,2,FALSE),"")</f>
        <v/>
      </c>
    </row>
    <row r="27" spans="2:20" ht="18" customHeight="1">
      <c r="B27" s="97" t="s">
        <v>156</v>
      </c>
      <c r="N27" s="69">
        <v>24</v>
      </c>
      <c r="R27" s="69">
        <f>COUNTA($S$4:S27)-COUNTBLANK($S$4:S27)</f>
        <v>0</v>
      </c>
      <c r="S27" s="69" t="str">
        <f>IFERROR(VLOOKUP(N27,申込書!AB:AC,2,FALSE),"")</f>
        <v/>
      </c>
    </row>
    <row r="28" spans="2:20" ht="18" customHeight="1">
      <c r="B28" s="97" t="s">
        <v>157</v>
      </c>
      <c r="N28" s="69">
        <v>25</v>
      </c>
      <c r="R28" s="69">
        <f>COUNTA($S$4:S28)-COUNTBLANK($S$4:S28)</f>
        <v>0</v>
      </c>
      <c r="S28" s="69" t="str">
        <f>IFERROR(VLOOKUP(N28,申込書!AB:AC,2,FALSE),"")</f>
        <v/>
      </c>
    </row>
    <row r="29" spans="2:20" ht="18" customHeight="1">
      <c r="B29" s="97" t="s">
        <v>158</v>
      </c>
      <c r="N29" s="69">
        <v>26</v>
      </c>
      <c r="R29" s="69">
        <f>COUNTA($S$4:S29)-COUNTBLANK($S$4:S29)</f>
        <v>0</v>
      </c>
      <c r="S29" s="69" t="str">
        <f>IFERROR(VLOOKUP(N29,申込書!AB:AC,2,FALSE),"")</f>
        <v/>
      </c>
    </row>
    <row r="30" spans="2:20" ht="18" customHeight="1">
      <c r="N30" s="69">
        <v>27</v>
      </c>
      <c r="R30" s="69">
        <f>COUNTA($S$4:S30)-COUNTBLANK($S$4:S30)</f>
        <v>0</v>
      </c>
      <c r="S30" s="69" t="str">
        <f>IFERROR(VLOOKUP(N30,申込書!AB:AC,2,FALSE),"")</f>
        <v/>
      </c>
    </row>
    <row r="31" spans="2:20" ht="18" customHeight="1">
      <c r="N31" s="69">
        <v>28</v>
      </c>
      <c r="R31" s="69">
        <f>COUNTA($S$4:S31)-COUNTBLANK($S$4:S31)</f>
        <v>0</v>
      </c>
      <c r="S31" s="69" t="str">
        <f>IFERROR(VLOOKUP(N31,申込書!AB:AC,2,FALSE),"")</f>
        <v/>
      </c>
    </row>
    <row r="32" spans="2:20" ht="18" customHeight="1">
      <c r="N32" s="69">
        <v>29</v>
      </c>
      <c r="R32" s="69">
        <f>COUNTA($S$4:S32)-COUNTBLANK($S$4:S32)</f>
        <v>0</v>
      </c>
      <c r="S32" s="69" t="str">
        <f>IFERROR(VLOOKUP(N32,申込書!AB:AC,2,FALSE),"")</f>
        <v/>
      </c>
    </row>
    <row r="33" spans="14:19" ht="18" customHeight="1">
      <c r="N33" s="69">
        <v>30</v>
      </c>
      <c r="R33" s="69">
        <f>COUNTA($S$4:S33)-COUNTBLANK($S$4:S33)</f>
        <v>0</v>
      </c>
      <c r="S33" s="69" t="str">
        <f>IFERROR(VLOOKUP(N33,申込書!AB:AC,2,FALSE),"")</f>
        <v/>
      </c>
    </row>
    <row r="34" spans="14:19" ht="18" customHeight="1" thickBot="1">
      <c r="N34" s="69">
        <v>31</v>
      </c>
      <c r="R34" s="69">
        <f>COUNTA($S$4:S34)-COUNTBLANK($S$4:S34)</f>
        <v>0</v>
      </c>
      <c r="S34" s="69" t="str">
        <f>IFERROR(VLOOKUP(N34,申込書!AB:AC,2,FALSE),"")</f>
        <v/>
      </c>
    </row>
    <row r="35" spans="14:19" ht="18" customHeight="1" thickTop="1">
      <c r="N35" s="100">
        <v>32</v>
      </c>
      <c r="R35" s="69">
        <f>COUNTA($S$4:S35)-COUNTBLANK($S$4:S35)</f>
        <v>0</v>
      </c>
      <c r="S35" s="69" t="str">
        <f>IFERROR(VLOOKUP(N35,申込書!AB:AC,2,FALSE),"")</f>
        <v/>
      </c>
    </row>
    <row r="36" spans="14:19" ht="18" customHeight="1">
      <c r="N36" s="69">
        <v>33</v>
      </c>
      <c r="R36" s="69">
        <f>COUNTA($S$4:S36)-COUNTBLANK($S$4:S36)</f>
        <v>0</v>
      </c>
      <c r="S36" s="69" t="str">
        <f>IFERROR(VLOOKUP(N36,申込書!AB:AC,2,FALSE),"")</f>
        <v/>
      </c>
    </row>
    <row r="37" spans="14:19" ht="18" customHeight="1">
      <c r="N37" s="69">
        <v>34</v>
      </c>
      <c r="R37" s="69">
        <f>COUNTA($S$4:S37)-COUNTBLANK($S$4:S37)</f>
        <v>0</v>
      </c>
      <c r="S37" s="69" t="str">
        <f>IFERROR(VLOOKUP(N37,申込書!AB:AC,2,FALSE),"")</f>
        <v/>
      </c>
    </row>
    <row r="38" spans="14:19" ht="18" customHeight="1">
      <c r="N38" s="69">
        <v>35</v>
      </c>
      <c r="R38" s="69">
        <f>COUNTA($S$4:S38)-COUNTBLANK($S$4:S38)</f>
        <v>0</v>
      </c>
      <c r="S38" s="69" t="str">
        <f>IFERROR(VLOOKUP(N38,申込書!AB:AC,2,FALSE),"")</f>
        <v/>
      </c>
    </row>
    <row r="39" spans="14:19" ht="18" customHeight="1">
      <c r="N39" s="69">
        <v>36</v>
      </c>
      <c r="R39" s="69">
        <f>COUNTA($S$4:S39)-COUNTBLANK($S$4:S39)</f>
        <v>0</v>
      </c>
      <c r="S39" s="69" t="str">
        <f>IFERROR(VLOOKUP(N39,申込書!AB:AC,2,FALSE),"")</f>
        <v/>
      </c>
    </row>
    <row r="40" spans="14:19" ht="18" customHeight="1">
      <c r="N40" s="69">
        <v>37</v>
      </c>
      <c r="R40" s="69">
        <f>COUNTA($S$4:S40)-COUNTBLANK($S$4:S40)</f>
        <v>0</v>
      </c>
      <c r="S40" s="69" t="str">
        <f>IFERROR(VLOOKUP(N40,申込書!AB:AC,2,FALSE),"")</f>
        <v/>
      </c>
    </row>
    <row r="41" spans="14:19" ht="18" customHeight="1">
      <c r="N41" s="69">
        <v>38</v>
      </c>
      <c r="R41" s="69">
        <f>COUNTA($S$4:S41)-COUNTBLANK($S$4:S41)</f>
        <v>0</v>
      </c>
      <c r="S41" s="69" t="str">
        <f>IFERROR(VLOOKUP(N41,申込書!AB:AC,2,FALSE),"")</f>
        <v/>
      </c>
    </row>
    <row r="42" spans="14:19" ht="18" customHeight="1">
      <c r="N42" s="69">
        <v>39</v>
      </c>
      <c r="R42" s="69">
        <f>COUNTA($S$4:S42)-COUNTBLANK($S$4:S42)</f>
        <v>0</v>
      </c>
      <c r="S42" s="69" t="str">
        <f>IFERROR(VLOOKUP(N42,申込書!AB:AC,2,FALSE),"")</f>
        <v/>
      </c>
    </row>
    <row r="43" spans="14:19" ht="18" customHeight="1">
      <c r="N43" s="69">
        <v>40</v>
      </c>
      <c r="R43" s="69">
        <f>COUNTA($S$4:S43)-COUNTBLANK($S$4:S43)</f>
        <v>0</v>
      </c>
      <c r="S43" s="69" t="str">
        <f>IFERROR(VLOOKUP(N43,申込書!AB:AC,2,FALSE),"")</f>
        <v/>
      </c>
    </row>
    <row r="44" spans="14:19" ht="18" customHeight="1">
      <c r="N44" s="69">
        <v>41</v>
      </c>
      <c r="R44" s="69">
        <f>COUNTA($S$4:S44)-COUNTBLANK($S$4:S44)</f>
        <v>0</v>
      </c>
      <c r="S44" s="69" t="str">
        <f>IFERROR(VLOOKUP(N44,申込書!AB:AC,2,FALSE),"")</f>
        <v/>
      </c>
    </row>
    <row r="45" spans="14:19" ht="18" customHeight="1">
      <c r="N45" s="69">
        <v>42</v>
      </c>
      <c r="R45" s="69">
        <f>COUNTA($S$4:S45)-COUNTBLANK($S$4:S45)</f>
        <v>0</v>
      </c>
      <c r="S45" s="69" t="str">
        <f>IFERROR(VLOOKUP(N45,申込書!AB:AC,2,FALSE),"")</f>
        <v/>
      </c>
    </row>
    <row r="46" spans="14:19" ht="18" customHeight="1">
      <c r="N46" s="69">
        <v>43</v>
      </c>
      <c r="R46" s="69">
        <f>COUNTA($S$4:S46)-COUNTBLANK($S$4:S46)</f>
        <v>0</v>
      </c>
      <c r="S46" s="69" t="str">
        <f>IFERROR(VLOOKUP(N46,申込書!AB:AC,2,FALSE),"")</f>
        <v/>
      </c>
    </row>
    <row r="47" spans="14:19" ht="18" customHeight="1">
      <c r="N47" s="69">
        <v>44</v>
      </c>
      <c r="R47" s="69">
        <f>COUNTA($S$4:S47)-COUNTBLANK($S$4:S47)</f>
        <v>0</v>
      </c>
      <c r="S47" s="69" t="str">
        <f>IFERROR(VLOOKUP(N47,申込書!AB:AC,2,FALSE),"")</f>
        <v/>
      </c>
    </row>
    <row r="48" spans="14:19" ht="18" customHeight="1">
      <c r="N48" s="69">
        <v>45</v>
      </c>
      <c r="R48" s="69">
        <f>COUNTA($S$4:S48)-COUNTBLANK($S$4:S48)</f>
        <v>0</v>
      </c>
      <c r="S48" s="69" t="str">
        <f>IFERROR(VLOOKUP(N48,申込書!AB:AC,2,FALSE),"")</f>
        <v/>
      </c>
    </row>
    <row r="49" spans="14:19" ht="18" customHeight="1">
      <c r="N49" s="69">
        <v>46</v>
      </c>
      <c r="R49" s="69">
        <f>COUNTA($S$4:S49)-COUNTBLANK($S$4:S49)</f>
        <v>0</v>
      </c>
      <c r="S49" s="69" t="str">
        <f>IFERROR(VLOOKUP(N49,申込書!AB:AC,2,FALSE),"")</f>
        <v/>
      </c>
    </row>
    <row r="50" spans="14:19" ht="18" customHeight="1">
      <c r="N50" s="69">
        <v>47</v>
      </c>
      <c r="R50" s="69">
        <f>COUNTA($S$4:S50)-COUNTBLANK($S$4:S50)</f>
        <v>0</v>
      </c>
      <c r="S50" s="69" t="str">
        <f>IFERROR(VLOOKUP(N50,申込書!AB:AC,2,FALSE),"")</f>
        <v/>
      </c>
    </row>
    <row r="51" spans="14:19" ht="18" customHeight="1">
      <c r="N51" s="69">
        <v>48</v>
      </c>
      <c r="R51" s="69">
        <f>COUNTA($S$4:S51)-COUNTBLANK($S$4:S51)</f>
        <v>0</v>
      </c>
      <c r="S51" s="69" t="str">
        <f>IFERROR(VLOOKUP(N51,申込書!AB:AC,2,FALSE),"")</f>
        <v/>
      </c>
    </row>
    <row r="52" spans="14:19" ht="18" customHeight="1">
      <c r="N52" s="69">
        <v>49</v>
      </c>
      <c r="R52" s="69">
        <f>COUNTA($S$4:S52)-COUNTBLANK($S$4:S52)</f>
        <v>0</v>
      </c>
      <c r="S52" s="69" t="str">
        <f>IFERROR(VLOOKUP(N52,申込書!AB:AC,2,FALSE),"")</f>
        <v/>
      </c>
    </row>
    <row r="53" spans="14:19" ht="18" customHeight="1">
      <c r="N53" s="69">
        <v>50</v>
      </c>
      <c r="R53" s="69">
        <f>COUNTA($S$4:S53)-COUNTBLANK($S$4:S53)</f>
        <v>0</v>
      </c>
      <c r="S53" s="69" t="str">
        <f>IFERROR(VLOOKUP(N53,申込書!AB:AC,2,FALSE),"")</f>
        <v/>
      </c>
    </row>
    <row r="54" spans="14:19" ht="18" customHeight="1">
      <c r="N54" s="69">
        <v>51</v>
      </c>
      <c r="R54" s="69">
        <f>COUNTA($S$4:S54)-COUNTBLANK($S$4:S54)</f>
        <v>0</v>
      </c>
      <c r="S54" s="69" t="str">
        <f>IFERROR(VLOOKUP(N54,申込書!AB:AC,2,FALSE),"")</f>
        <v/>
      </c>
    </row>
    <row r="55" spans="14:19" ht="18" customHeight="1">
      <c r="N55" s="69">
        <v>52</v>
      </c>
      <c r="R55" s="69">
        <f>COUNTA($S$4:S55)-COUNTBLANK($S$4:S55)</f>
        <v>0</v>
      </c>
      <c r="S55" s="69" t="str">
        <f>IFERROR(VLOOKUP(N55,申込書!AB:AC,2,FALSE),"")</f>
        <v/>
      </c>
    </row>
    <row r="56" spans="14:19" ht="18" customHeight="1">
      <c r="N56" s="69">
        <v>53</v>
      </c>
      <c r="R56" s="69">
        <f>COUNTA($S$4:S56)-COUNTBLANK($S$4:S56)</f>
        <v>0</v>
      </c>
      <c r="S56" s="69" t="str">
        <f>IFERROR(VLOOKUP(N56,申込書!AB:AC,2,FALSE),"")</f>
        <v/>
      </c>
    </row>
    <row r="57" spans="14:19" ht="18" customHeight="1">
      <c r="N57" s="69">
        <v>54</v>
      </c>
      <c r="R57" s="69">
        <f>COUNTA($S$4:S57)-COUNTBLANK($S$4:S57)</f>
        <v>0</v>
      </c>
      <c r="S57" s="69" t="str">
        <f>IFERROR(VLOOKUP(N57,申込書!AB:AC,2,FALSE),"")</f>
        <v/>
      </c>
    </row>
    <row r="58" spans="14:19" ht="18" customHeight="1">
      <c r="N58" s="69">
        <v>55</v>
      </c>
      <c r="R58" s="69">
        <f>COUNTA($S$4:S58)-COUNTBLANK($S$4:S58)</f>
        <v>0</v>
      </c>
      <c r="S58" s="69" t="str">
        <f>IFERROR(VLOOKUP(N58,申込書!AB:AC,2,FALSE),"")</f>
        <v/>
      </c>
    </row>
    <row r="59" spans="14:19" ht="18" customHeight="1">
      <c r="N59" s="69">
        <v>56</v>
      </c>
      <c r="R59" s="69">
        <f>COUNTA($S$4:S59)-COUNTBLANK($S$4:S59)</f>
        <v>0</v>
      </c>
      <c r="S59" s="69" t="str">
        <f>IFERROR(VLOOKUP(N59,申込書!AB:AC,2,FALSE),"")</f>
        <v/>
      </c>
    </row>
    <row r="60" spans="14:19" ht="18" customHeight="1">
      <c r="N60" s="69">
        <v>57</v>
      </c>
      <c r="R60" s="69">
        <f>COUNTA($S$4:S60)-COUNTBLANK($S$4:S60)</f>
        <v>0</v>
      </c>
      <c r="S60" s="69" t="str">
        <f>IFERROR(VLOOKUP(N60,申込書!AB:AC,2,FALSE),"")</f>
        <v/>
      </c>
    </row>
    <row r="61" spans="14:19" ht="18" customHeight="1">
      <c r="N61" s="69">
        <v>58</v>
      </c>
      <c r="R61" s="69">
        <f>COUNTA($S$4:S61)-COUNTBLANK($S$4:S61)</f>
        <v>0</v>
      </c>
      <c r="S61" s="69" t="str">
        <f>IFERROR(VLOOKUP(N61,申込書!AB:AC,2,FALSE),"")</f>
        <v/>
      </c>
    </row>
    <row r="62" spans="14:19" ht="18" customHeight="1">
      <c r="N62" s="69">
        <v>59</v>
      </c>
      <c r="R62" s="69">
        <f>COUNTA($S$4:S62)-COUNTBLANK($S$4:S62)</f>
        <v>0</v>
      </c>
      <c r="S62" s="69" t="str">
        <f>IFERROR(VLOOKUP(N62,申込書!AB:AC,2,FALSE),"")</f>
        <v/>
      </c>
    </row>
    <row r="63" spans="14:19" ht="18" customHeight="1">
      <c r="N63" s="69">
        <v>60</v>
      </c>
      <c r="R63" s="69">
        <f>COUNTA($S$4:S63)-COUNTBLANK($S$4:S63)</f>
        <v>0</v>
      </c>
      <c r="S63" s="69" t="str">
        <f>IFERROR(VLOOKUP(N63,申込書!AB:AC,2,FALSE),"")</f>
        <v/>
      </c>
    </row>
    <row r="64" spans="14:19" ht="18" customHeight="1">
      <c r="N64" s="69">
        <v>61</v>
      </c>
      <c r="R64" s="69">
        <f>COUNTA($S$4:S64)-COUNTBLANK($S$4:S64)</f>
        <v>0</v>
      </c>
      <c r="S64" s="69" t="str">
        <f>IFERROR(VLOOKUP(N64,申込書!AB:AC,2,FALSE),"")</f>
        <v/>
      </c>
    </row>
    <row r="65" spans="14:19" ht="18" customHeight="1">
      <c r="N65" s="69">
        <v>62</v>
      </c>
      <c r="R65" s="69">
        <f>COUNTA($S$4:S65)-COUNTBLANK($S$4:S65)</f>
        <v>0</v>
      </c>
      <c r="S65" s="69" t="str">
        <f>IFERROR(VLOOKUP(N65,申込書!AB:AC,2,FALSE),"")</f>
        <v/>
      </c>
    </row>
    <row r="66" spans="14:19" ht="18" customHeight="1">
      <c r="N66" s="69">
        <v>63</v>
      </c>
      <c r="R66" s="69">
        <f>COUNTA($S$4:S66)-COUNTBLANK($S$4:S66)</f>
        <v>0</v>
      </c>
      <c r="S66" s="69" t="str">
        <f>IFERROR(VLOOKUP(N66,申込書!AB:AC,2,FALSE),"")</f>
        <v/>
      </c>
    </row>
    <row r="67" spans="14:19" ht="18" customHeight="1">
      <c r="N67" s="69">
        <v>64</v>
      </c>
      <c r="R67" s="69">
        <f>COUNTA($S$4:S67)-COUNTBLANK($S$4:S67)</f>
        <v>0</v>
      </c>
      <c r="S67" s="69" t="str">
        <f>IFERROR(VLOOKUP(N67,申込書!AB:AC,2,FALSE),"")</f>
        <v/>
      </c>
    </row>
    <row r="68" spans="14:19" ht="18" customHeight="1">
      <c r="N68" s="69">
        <v>65</v>
      </c>
      <c r="R68" s="69">
        <f>COUNTA($S$4:S68)-COUNTBLANK($S$4:S68)</f>
        <v>0</v>
      </c>
      <c r="S68" s="69" t="str">
        <f>IFERROR(VLOOKUP(N68,申込書!AB:AC,2,FALSE),"")</f>
        <v/>
      </c>
    </row>
    <row r="69" spans="14:19" ht="18" customHeight="1">
      <c r="N69" s="69">
        <v>66</v>
      </c>
      <c r="R69" s="69">
        <f>COUNTA($S$4:S69)-COUNTBLANK($S$4:S69)</f>
        <v>0</v>
      </c>
      <c r="S69" s="69" t="str">
        <f>IFERROR(VLOOKUP(N69,申込書!AB:AC,2,FALSE),"")</f>
        <v/>
      </c>
    </row>
    <row r="70" spans="14:19" ht="18" customHeight="1">
      <c r="N70" s="69">
        <v>67</v>
      </c>
      <c r="R70" s="69">
        <f>COUNTA($S$4:S70)-COUNTBLANK($S$4:S70)</f>
        <v>0</v>
      </c>
      <c r="S70" s="69" t="str">
        <f>IFERROR(VLOOKUP(N70,申込書!AB:AC,2,FALSE),"")</f>
        <v/>
      </c>
    </row>
    <row r="71" spans="14:19" ht="18" customHeight="1">
      <c r="N71" s="69">
        <v>68</v>
      </c>
      <c r="R71" s="69">
        <f>COUNTA($S$4:S71)-COUNTBLANK($S$4:S71)</f>
        <v>0</v>
      </c>
      <c r="S71" s="69" t="str">
        <f>IFERROR(VLOOKUP(N71,申込書!AB:AC,2,FALSE),"")</f>
        <v/>
      </c>
    </row>
    <row r="72" spans="14:19" ht="18" customHeight="1">
      <c r="S72" s="69" t="str">
        <f>IFERROR(VLOOKUP(N72,申込書!AB:AC,2,FALSE),"")</f>
        <v>般②</v>
      </c>
    </row>
    <row r="73" spans="14:19" ht="18" customHeight="1">
      <c r="S73" s="69" t="str">
        <f>IFERROR(VLOOKUP(N73,申込書!AB:AC,2,FALSE),"")</f>
        <v>般②</v>
      </c>
    </row>
    <row r="74" spans="14:19" ht="18" customHeight="1">
      <c r="S74" s="69" t="str">
        <f>IFERROR(VLOOKUP(N74,申込書!AB:AC,2,FALSE),"")</f>
        <v>般②</v>
      </c>
    </row>
    <row r="75" spans="14:19" ht="18" customHeight="1">
      <c r="S75" s="69" t="str">
        <f>IFERROR(VLOOKUP(N75,申込書!AB:AC,2,FALSE),"")</f>
        <v>般②</v>
      </c>
    </row>
    <row r="76" spans="14:19" ht="18" customHeight="1">
      <c r="S76" s="69" t="str">
        <f>IFERROR(VLOOKUP(N76,申込書!AB:AC,2,FALSE),"")</f>
        <v>般②</v>
      </c>
    </row>
    <row r="77" spans="14:19" ht="18" customHeight="1">
      <c r="S77" s="69" t="str">
        <f>IFERROR(VLOOKUP(N77,申込書!AB:AC,2,FALSE),"")</f>
        <v>般②</v>
      </c>
    </row>
    <row r="78" spans="14:19" ht="18" customHeight="1">
      <c r="S78" s="69" t="str">
        <f>IFERROR(VLOOKUP(N78,申込書!AB:AC,2,FALSE),"")</f>
        <v>般②</v>
      </c>
    </row>
    <row r="79" spans="14:19" ht="18" customHeight="1">
      <c r="S79" s="69" t="str">
        <f>IFERROR(VLOOKUP(N79,申込書!AB:AC,2,FALSE),"")</f>
        <v>般②</v>
      </c>
    </row>
    <row r="80" spans="14:19" ht="18" customHeight="1">
      <c r="S80" s="69" t="str">
        <f>IFERROR(VLOOKUP(N80,申込書!AB:AC,2,FALSE),"")</f>
        <v>般②</v>
      </c>
    </row>
    <row r="81" spans="19:19" ht="18" customHeight="1">
      <c r="S81" s="69" t="str">
        <f>IFERROR(VLOOKUP(N81,申込書!AB:AC,2,FALSE),"")</f>
        <v>般②</v>
      </c>
    </row>
    <row r="82" spans="19:19" ht="18" customHeight="1">
      <c r="S82" s="69" t="str">
        <f>IFERROR(VLOOKUP(N82,申込書!AB:AC,2,FALSE),"")</f>
        <v>般②</v>
      </c>
    </row>
    <row r="83" spans="19:19" ht="18" customHeight="1">
      <c r="S83" s="69" t="str">
        <f>IFERROR(VLOOKUP(N83,申込書!AB:AC,2,FALSE),"")</f>
        <v>般②</v>
      </c>
    </row>
    <row r="84" spans="19:19" ht="18" customHeight="1">
      <c r="S84" s="69" t="str">
        <f>IFERROR(VLOOKUP(N84,申込書!AB:AC,2,FALSE),"")</f>
        <v>般②</v>
      </c>
    </row>
    <row r="85" spans="19:19" ht="18" customHeight="1">
      <c r="S85" s="69" t="str">
        <f>IFERROR(VLOOKUP(N85,申込書!AB:AC,2,FALSE),"")</f>
        <v>般②</v>
      </c>
    </row>
    <row r="86" spans="19:19" ht="18" customHeight="1">
      <c r="S86" s="69" t="str">
        <f>IFERROR(VLOOKUP(N86,申込書!AB:AC,2,FALSE),"")</f>
        <v>般②</v>
      </c>
    </row>
    <row r="87" spans="19:19" ht="18" customHeight="1">
      <c r="S87" s="69" t="str">
        <f>IFERROR(VLOOKUP(N87,申込書!AB:AC,2,FALSE),"")</f>
        <v>般②</v>
      </c>
    </row>
    <row r="88" spans="19:19" ht="18" customHeight="1">
      <c r="S88" s="69" t="str">
        <f>IFERROR(VLOOKUP(N88,申込書!AB:AC,2,FALSE),"")</f>
        <v>般②</v>
      </c>
    </row>
    <row r="89" spans="19:19" ht="18" customHeight="1">
      <c r="S89" s="69" t="str">
        <f>IFERROR(VLOOKUP(N89,申込書!AB:AC,2,FALSE),"")</f>
        <v>般②</v>
      </c>
    </row>
    <row r="90" spans="19:19" ht="18" customHeight="1">
      <c r="S90" s="69" t="str">
        <f>IFERROR(VLOOKUP(N90,申込書!AB:AC,2,FALSE),"")</f>
        <v>般②</v>
      </c>
    </row>
    <row r="91" spans="19:19" ht="18" customHeight="1">
      <c r="S91" s="69" t="str">
        <f>IFERROR(VLOOKUP(N91,申込書!AB:AC,2,FALSE),"")</f>
        <v>般②</v>
      </c>
    </row>
    <row r="92" spans="19:19" ht="18" customHeight="1">
      <c r="S92" s="69" t="str">
        <f>IFERROR(VLOOKUP(N92,申込書!AB:AC,2,FALSE),"")</f>
        <v>般②</v>
      </c>
    </row>
    <row r="93" spans="19:19" ht="18" customHeight="1">
      <c r="S93" s="69" t="str">
        <f>IFERROR(VLOOKUP(N93,申込書!AB:AC,2,FALSE),"")</f>
        <v>般②</v>
      </c>
    </row>
    <row r="94" spans="19:19" ht="18" customHeight="1">
      <c r="S94" s="69" t="str">
        <f>IFERROR(VLOOKUP(N94,申込書!AB:AC,2,FALSE),"")</f>
        <v>般②</v>
      </c>
    </row>
    <row r="95" spans="19:19" ht="18" customHeight="1">
      <c r="S95" s="69" t="str">
        <f>IFERROR(VLOOKUP(N95,申込書!AB:AC,2,FALSE),"")</f>
        <v>般②</v>
      </c>
    </row>
    <row r="96" spans="19:19" ht="18" customHeight="1">
      <c r="S96" s="69" t="str">
        <f>IFERROR(VLOOKUP(N96,申込書!AB:AC,2,FALSE),"")</f>
        <v>般②</v>
      </c>
    </row>
    <row r="97" spans="19:19" ht="18" customHeight="1">
      <c r="S97" s="69" t="str">
        <f>IFERROR(VLOOKUP(N97,申込書!AB:AC,2,FALSE),"")</f>
        <v>般②</v>
      </c>
    </row>
    <row r="98" spans="19:19" ht="18" customHeight="1">
      <c r="S98" s="69" t="str">
        <f>IFERROR(VLOOKUP(N98,申込書!AB:AC,2,FALSE),"")</f>
        <v>般②</v>
      </c>
    </row>
    <row r="99" spans="19:19" ht="18" customHeight="1">
      <c r="S99" s="69" t="str">
        <f>IFERROR(VLOOKUP(N99,申込書!AB:AC,2,FALSE),"")</f>
        <v>般②</v>
      </c>
    </row>
    <row r="100" spans="19:19" ht="18" customHeight="1">
      <c r="S100" s="69" t="str">
        <f>IFERROR(VLOOKUP(N100,申込書!AB:AC,2,FALSE),"")</f>
        <v>般②</v>
      </c>
    </row>
    <row r="101" spans="19:19" ht="18" customHeight="1">
      <c r="S101" s="69" t="str">
        <f>IFERROR(VLOOKUP(N101,申込書!AB:AC,2,FALSE),"")</f>
        <v>般②</v>
      </c>
    </row>
    <row r="102" spans="19:19" ht="18" customHeight="1">
      <c r="S102" s="69" t="str">
        <f>IFERROR(VLOOKUP(N102,申込書!AB:AC,2,FALSE),"")</f>
        <v>般②</v>
      </c>
    </row>
    <row r="103" spans="19:19" ht="18" customHeight="1">
      <c r="S103" s="69" t="str">
        <f>IFERROR(VLOOKUP(N103,申込書!AB:AC,2,FALSE),"")</f>
        <v>般②</v>
      </c>
    </row>
    <row r="104" spans="19:19" ht="18" customHeight="1">
      <c r="S104" s="69" t="str">
        <f>IFERROR(VLOOKUP(N104,申込書!AB:AC,2,FALSE),"")</f>
        <v>般②</v>
      </c>
    </row>
    <row r="105" spans="19:19" ht="18" customHeight="1">
      <c r="S105" s="69" t="str">
        <f>IFERROR(VLOOKUP(N105,申込書!AB:AC,2,FALSE),"")</f>
        <v>般②</v>
      </c>
    </row>
    <row r="106" spans="19:19" ht="18" customHeight="1">
      <c r="S106" s="69" t="str">
        <f>IFERROR(VLOOKUP(N106,申込書!AB:AC,2,FALSE),"")</f>
        <v>般②</v>
      </c>
    </row>
    <row r="107" spans="19:19" ht="18" customHeight="1">
      <c r="S107" s="69" t="str">
        <f>IFERROR(VLOOKUP(N107,申込書!AB:AC,2,FALSE),"")</f>
        <v>般②</v>
      </c>
    </row>
    <row r="108" spans="19:19" ht="18" customHeight="1">
      <c r="S108" s="69" t="str">
        <f>IFERROR(VLOOKUP(N108,申込書!AB:AC,2,FALSE),"")</f>
        <v>般②</v>
      </c>
    </row>
    <row r="109" spans="19:19" ht="18" customHeight="1">
      <c r="S109" s="69" t="str">
        <f>IFERROR(VLOOKUP(N109,申込書!AB:AC,2,FALSE),"")</f>
        <v>般②</v>
      </c>
    </row>
    <row r="110" spans="19:19" ht="18" customHeight="1">
      <c r="S110" s="69" t="str">
        <f>IFERROR(VLOOKUP(N110,申込書!AB:AC,2,FALSE),"")</f>
        <v>般②</v>
      </c>
    </row>
    <row r="111" spans="19:19" ht="18" customHeight="1">
      <c r="S111" s="69" t="str">
        <f>IFERROR(VLOOKUP(N111,申込書!AB:AC,2,FALSE),"")</f>
        <v>般②</v>
      </c>
    </row>
    <row r="112" spans="19:19" ht="18" customHeight="1">
      <c r="S112" s="69" t="str">
        <f>IFERROR(VLOOKUP(N112,申込書!AB:AC,2,FALSE),"")</f>
        <v>般②</v>
      </c>
    </row>
    <row r="113" spans="19:19" ht="18" customHeight="1">
      <c r="S113" s="69" t="str">
        <f>IFERROR(VLOOKUP(N113,申込書!AB:AC,2,FALSE),"")</f>
        <v>般②</v>
      </c>
    </row>
    <row r="114" spans="19:19" ht="18" customHeight="1">
      <c r="S114" s="69" t="str">
        <f>IFERROR(VLOOKUP(N114,申込書!AB:AC,2,FALSE),"")</f>
        <v>般②</v>
      </c>
    </row>
    <row r="115" spans="19:19" ht="18" customHeight="1">
      <c r="S115" s="69" t="str">
        <f>IFERROR(VLOOKUP(N115,申込書!AB:AC,2,FALSE),"")</f>
        <v>般②</v>
      </c>
    </row>
    <row r="116" spans="19:19" ht="18" customHeight="1">
      <c r="S116" s="69" t="str">
        <f>IFERROR(VLOOKUP(N116,申込書!AB:AC,2,FALSE),"")</f>
        <v>般②</v>
      </c>
    </row>
    <row r="117" spans="19:19" ht="18" customHeight="1">
      <c r="S117" s="69" t="str">
        <f>IFERROR(VLOOKUP(N117,申込書!AB:AC,2,FALSE),"")</f>
        <v>般②</v>
      </c>
    </row>
    <row r="118" spans="19:19" ht="18" customHeight="1">
      <c r="S118" s="69" t="str">
        <f>IFERROR(VLOOKUP(N118,申込書!AB:AC,2,FALSE),"")</f>
        <v>般②</v>
      </c>
    </row>
    <row r="119" spans="19:19" ht="18" customHeight="1">
      <c r="S119" s="69" t="str">
        <f>IFERROR(VLOOKUP(N119,申込書!AB:AC,2,FALSE),"")</f>
        <v>般②</v>
      </c>
    </row>
    <row r="120" spans="19:19" ht="18" customHeight="1">
      <c r="S120" s="69" t="str">
        <f>IFERROR(VLOOKUP(N120,申込書!AB:AC,2,FALSE),"")</f>
        <v>般②</v>
      </c>
    </row>
    <row r="121" spans="19:19" ht="18" customHeight="1">
      <c r="S121" s="69" t="str">
        <f>IFERROR(VLOOKUP(N121,申込書!AB:AC,2,FALSE),"")</f>
        <v>般②</v>
      </c>
    </row>
    <row r="122" spans="19:19" ht="18" customHeight="1">
      <c r="S122" s="69" t="str">
        <f>IFERROR(VLOOKUP(N122,申込書!AB:AC,2,FALSE),"")</f>
        <v>般②</v>
      </c>
    </row>
    <row r="123" spans="19:19" ht="18" customHeight="1">
      <c r="S123" s="69" t="str">
        <f>IFERROR(VLOOKUP(N123,申込書!AB:AC,2,FALSE),"")</f>
        <v>般②</v>
      </c>
    </row>
    <row r="124" spans="19:19" ht="18" customHeight="1">
      <c r="S124" s="69" t="str">
        <f>IFERROR(VLOOKUP(N124,申込書!AB:AC,2,FALSE),"")</f>
        <v>般②</v>
      </c>
    </row>
    <row r="125" spans="19:19" ht="18" customHeight="1">
      <c r="S125" s="69" t="str">
        <f>IFERROR(VLOOKUP(N125,申込書!AB:AC,2,FALSE),"")</f>
        <v>般②</v>
      </c>
    </row>
    <row r="126" spans="19:19" ht="18" customHeight="1">
      <c r="S126" s="69" t="str">
        <f>IFERROR(VLOOKUP(N126,申込書!AB:AC,2,FALSE),"")</f>
        <v>般②</v>
      </c>
    </row>
    <row r="127" spans="19:19" ht="18" customHeight="1">
      <c r="S127" s="69" t="str">
        <f>IFERROR(VLOOKUP(N127,申込書!AB:AC,2,FALSE),"")</f>
        <v>般②</v>
      </c>
    </row>
    <row r="128" spans="19:19" ht="18" customHeight="1">
      <c r="S128" s="69" t="str">
        <f>IFERROR(VLOOKUP(N128,申込書!AB:AC,2,FALSE),"")</f>
        <v>般②</v>
      </c>
    </row>
    <row r="129" spans="19:19" ht="18" customHeight="1">
      <c r="S129" s="69" t="str">
        <f>IFERROR(VLOOKUP(N129,申込書!AB:AC,2,FALSE),"")</f>
        <v>般②</v>
      </c>
    </row>
    <row r="130" spans="19:19" ht="18" customHeight="1">
      <c r="S130" s="69" t="str">
        <f>IFERROR(VLOOKUP(N130,申込書!AB:AC,2,FALSE),"")</f>
        <v>般②</v>
      </c>
    </row>
    <row r="131" spans="19:19" ht="18" customHeight="1">
      <c r="S131" s="69" t="str">
        <f>IFERROR(VLOOKUP(N131,申込書!AB:AC,2,FALSE),"")</f>
        <v>般②</v>
      </c>
    </row>
    <row r="132" spans="19:19" ht="18" customHeight="1">
      <c r="S132" s="69" t="str">
        <f>IFERROR(VLOOKUP(N132,申込書!AB:AC,2,FALSE),"")</f>
        <v>般②</v>
      </c>
    </row>
    <row r="133" spans="19:19" ht="18" customHeight="1">
      <c r="S133" s="69" t="str">
        <f>IFERROR(VLOOKUP(N133,申込書!AB:AC,2,FALSE),"")</f>
        <v>般②</v>
      </c>
    </row>
    <row r="134" spans="19:19" ht="18" customHeight="1">
      <c r="S134" s="69" t="str">
        <f>IFERROR(VLOOKUP(N134,申込書!AB:AC,2,FALSE),"")</f>
        <v>般②</v>
      </c>
    </row>
    <row r="135" spans="19:19" ht="18" customHeight="1">
      <c r="S135" s="69" t="str">
        <f>IFERROR(VLOOKUP(N135,申込書!AB:AC,2,FALSE),"")</f>
        <v>般②</v>
      </c>
    </row>
    <row r="136" spans="19:19" ht="18" customHeight="1">
      <c r="S136" s="69" t="str">
        <f>IFERROR(VLOOKUP(N136,申込書!AB:AC,2,FALSE),"")</f>
        <v>般②</v>
      </c>
    </row>
    <row r="137" spans="19:19" ht="18" customHeight="1">
      <c r="S137" s="69" t="str">
        <f>IFERROR(VLOOKUP(N137,申込書!AB:AC,2,FALSE),"")</f>
        <v>般②</v>
      </c>
    </row>
    <row r="138" spans="19:19" ht="18" customHeight="1">
      <c r="S138" s="69" t="str">
        <f>IFERROR(VLOOKUP(N138,申込書!AB:AC,2,FALSE),"")</f>
        <v>般②</v>
      </c>
    </row>
    <row r="139" spans="19:19" ht="18" customHeight="1">
      <c r="S139" s="69" t="str">
        <f>IFERROR(VLOOKUP(N139,申込書!AB:AC,2,FALSE),"")</f>
        <v>般②</v>
      </c>
    </row>
    <row r="140" spans="19:19" ht="18" customHeight="1">
      <c r="S140" s="69" t="str">
        <f>IFERROR(VLOOKUP(N140,申込書!AB:AC,2,FALSE),"")</f>
        <v>般②</v>
      </c>
    </row>
    <row r="141" spans="19:19" ht="18" customHeight="1">
      <c r="S141" s="69" t="str">
        <f>IFERROR(VLOOKUP(N141,申込書!AB:AC,2,FALSE),"")</f>
        <v>般②</v>
      </c>
    </row>
    <row r="142" spans="19:19" ht="18" customHeight="1">
      <c r="S142" s="69" t="str">
        <f>IFERROR(VLOOKUP(N142,申込書!AB:AC,2,FALSE),"")</f>
        <v>般②</v>
      </c>
    </row>
    <row r="143" spans="19:19" ht="18" customHeight="1">
      <c r="S143" s="69" t="str">
        <f>IFERROR(VLOOKUP(N143,申込書!AB:AC,2,FALSE),"")</f>
        <v>般②</v>
      </c>
    </row>
    <row r="144" spans="19:19" ht="18" customHeight="1">
      <c r="S144" s="69" t="str">
        <f>IFERROR(VLOOKUP(N144,申込書!AB:AC,2,FALSE),"")</f>
        <v>般②</v>
      </c>
    </row>
    <row r="145" spans="19:19" ht="18" customHeight="1">
      <c r="S145" s="69" t="str">
        <f>IFERROR(VLOOKUP(N145,申込書!AB:AC,2,FALSE),"")</f>
        <v>般②</v>
      </c>
    </row>
    <row r="146" spans="19:19" ht="18" customHeight="1">
      <c r="S146" s="69" t="str">
        <f>IFERROR(VLOOKUP(N146,申込書!AB:AC,2,FALSE),"")</f>
        <v>般②</v>
      </c>
    </row>
    <row r="147" spans="19:19" ht="18" customHeight="1">
      <c r="S147" s="69" t="str">
        <f>IFERROR(VLOOKUP(N147,申込書!AB:AC,2,FALSE),"")</f>
        <v>般②</v>
      </c>
    </row>
    <row r="148" spans="19:19" ht="18" customHeight="1">
      <c r="S148" s="69" t="str">
        <f>IFERROR(VLOOKUP(N148,申込書!AB:AC,2,FALSE),"")</f>
        <v>般②</v>
      </c>
    </row>
    <row r="149" spans="19:19" ht="18" customHeight="1">
      <c r="S149" s="69" t="str">
        <f>IFERROR(VLOOKUP(N149,申込書!AB:AC,2,FALSE),"")</f>
        <v>般②</v>
      </c>
    </row>
    <row r="150" spans="19:19" ht="18" customHeight="1">
      <c r="S150" s="69" t="str">
        <f>IFERROR(VLOOKUP(N150,申込書!AB:AC,2,FALSE),"")</f>
        <v>般②</v>
      </c>
    </row>
    <row r="151" spans="19:19" ht="18" customHeight="1">
      <c r="S151" s="69" t="str">
        <f>IFERROR(VLOOKUP(N151,申込書!AB:AC,2,FALSE),"")</f>
        <v>般②</v>
      </c>
    </row>
    <row r="152" spans="19:19" ht="18" customHeight="1">
      <c r="S152" s="69" t="str">
        <f>IFERROR(VLOOKUP(N152,申込書!AB:AC,2,FALSE),"")</f>
        <v>般②</v>
      </c>
    </row>
    <row r="153" spans="19:19" ht="18" customHeight="1">
      <c r="S153" s="69" t="str">
        <f>IFERROR(VLOOKUP(N153,申込書!AB:AC,2,FALSE),"")</f>
        <v>般②</v>
      </c>
    </row>
    <row r="154" spans="19:19" ht="18" customHeight="1">
      <c r="S154" s="69" t="str">
        <f>IFERROR(VLOOKUP(N154,申込書!AB:AC,2,FALSE),"")</f>
        <v>般②</v>
      </c>
    </row>
    <row r="155" spans="19:19" ht="18" customHeight="1">
      <c r="S155" s="69" t="str">
        <f>IFERROR(VLOOKUP(N155,申込書!AB:AC,2,FALSE),"")</f>
        <v>般②</v>
      </c>
    </row>
    <row r="156" spans="19:19" ht="18" customHeight="1">
      <c r="S156" s="69" t="str">
        <f>IFERROR(VLOOKUP(N156,申込書!AB:AC,2,FALSE),"")</f>
        <v>般②</v>
      </c>
    </row>
    <row r="157" spans="19:19" ht="18" customHeight="1">
      <c r="S157" s="69" t="str">
        <f>IFERROR(VLOOKUP(N157,申込書!AB:AC,2,FALSE),"")</f>
        <v>般②</v>
      </c>
    </row>
    <row r="158" spans="19:19" ht="18" customHeight="1">
      <c r="S158" s="69" t="str">
        <f>IFERROR(VLOOKUP(N158,申込書!AB:AC,2,FALSE),"")</f>
        <v>般②</v>
      </c>
    </row>
    <row r="159" spans="19:19" ht="18" customHeight="1">
      <c r="S159" s="69" t="str">
        <f>IFERROR(VLOOKUP(N159,申込書!AB:AC,2,FALSE),"")</f>
        <v>般②</v>
      </c>
    </row>
    <row r="160" spans="19:19" ht="18" customHeight="1">
      <c r="S160" s="69" t="str">
        <f>IFERROR(VLOOKUP(N160,申込書!AB:AC,2,FALSE),"")</f>
        <v>般②</v>
      </c>
    </row>
    <row r="161" spans="19:19" ht="18" customHeight="1">
      <c r="S161" s="69" t="str">
        <f>IFERROR(VLOOKUP(N161,申込書!AB:AC,2,FALSE),"")</f>
        <v>般②</v>
      </c>
    </row>
    <row r="162" spans="19:19" ht="18" customHeight="1">
      <c r="S162" s="69" t="str">
        <f>IFERROR(VLOOKUP(N162,申込書!AB:AC,2,FALSE),"")</f>
        <v>般②</v>
      </c>
    </row>
    <row r="163" spans="19:19" ht="18" customHeight="1">
      <c r="S163" s="69" t="str">
        <f>IFERROR(VLOOKUP(N163,申込書!AB:AC,2,FALSE),"")</f>
        <v>般②</v>
      </c>
    </row>
    <row r="164" spans="19:19" ht="18" customHeight="1">
      <c r="S164" s="69" t="str">
        <f>IFERROR(VLOOKUP(N164,申込書!AB:AC,2,FALSE),"")</f>
        <v>般②</v>
      </c>
    </row>
    <row r="165" spans="19:19" ht="18" customHeight="1">
      <c r="S165" s="69" t="str">
        <f>IFERROR(VLOOKUP(N165,申込書!AB:AC,2,FALSE),"")</f>
        <v>般②</v>
      </c>
    </row>
    <row r="166" spans="19:19" ht="18" customHeight="1">
      <c r="S166" s="69" t="str">
        <f>IFERROR(VLOOKUP(N166,申込書!AB:AC,2,FALSE),"")</f>
        <v>般②</v>
      </c>
    </row>
    <row r="167" spans="19:19" ht="18" customHeight="1">
      <c r="S167" s="69" t="str">
        <f>IFERROR(VLOOKUP(N167,申込書!AB:AC,2,FALSE),"")</f>
        <v>般②</v>
      </c>
    </row>
    <row r="168" spans="19:19" ht="18" customHeight="1">
      <c r="S168" s="69" t="str">
        <f>IFERROR(VLOOKUP(N168,申込書!AB:AC,2,FALSE),"")</f>
        <v>般②</v>
      </c>
    </row>
    <row r="169" spans="19:19" ht="18" customHeight="1">
      <c r="S169" s="69" t="str">
        <f>IFERROR(VLOOKUP(N169,申込書!AB:AC,2,FALSE),"")</f>
        <v>般②</v>
      </c>
    </row>
    <row r="170" spans="19:19" ht="18" customHeight="1">
      <c r="S170" s="69" t="str">
        <f>IFERROR(VLOOKUP(N170,申込書!AB:AC,2,FALSE),"")</f>
        <v>般②</v>
      </c>
    </row>
    <row r="171" spans="19:19" ht="18" customHeight="1">
      <c r="S171" s="69" t="str">
        <f>IFERROR(VLOOKUP(N171,申込書!AB:AC,2,FALSE),"")</f>
        <v>般②</v>
      </c>
    </row>
    <row r="172" spans="19:19" ht="18" customHeight="1">
      <c r="S172" s="69" t="str">
        <f>IFERROR(VLOOKUP(N172,申込書!AB:AC,2,FALSE),"")</f>
        <v>般②</v>
      </c>
    </row>
    <row r="173" spans="19:19" ht="18" customHeight="1">
      <c r="S173" s="69" t="str">
        <f>IFERROR(VLOOKUP(N173,申込書!AB:AC,2,FALSE),"")</f>
        <v>般②</v>
      </c>
    </row>
    <row r="174" spans="19:19" ht="18" customHeight="1">
      <c r="S174" s="69" t="str">
        <f>IFERROR(VLOOKUP(N174,申込書!AB:AC,2,FALSE),"")</f>
        <v>般②</v>
      </c>
    </row>
    <row r="175" spans="19:19" ht="18" customHeight="1">
      <c r="S175" s="69" t="str">
        <f>IFERROR(VLOOKUP(N175,申込書!AB:AC,2,FALSE),"")</f>
        <v>般②</v>
      </c>
    </row>
    <row r="176" spans="19:19" ht="18" customHeight="1">
      <c r="S176" s="69" t="str">
        <f>IFERROR(VLOOKUP(N176,申込書!AB:AC,2,FALSE),"")</f>
        <v>般②</v>
      </c>
    </row>
    <row r="177" spans="19:19" ht="18" customHeight="1">
      <c r="S177" s="69" t="str">
        <f>IFERROR(VLOOKUP(N177,申込書!AB:AC,2,FALSE),"")</f>
        <v>般②</v>
      </c>
    </row>
    <row r="178" spans="19:19" ht="18" customHeight="1">
      <c r="S178" s="69" t="str">
        <f>IFERROR(VLOOKUP(N178,申込書!AB:AC,2,FALSE),"")</f>
        <v>般②</v>
      </c>
    </row>
    <row r="179" spans="19:19" ht="18" customHeight="1">
      <c r="S179" s="69" t="str">
        <f>IFERROR(VLOOKUP(N179,申込書!AB:AC,2,FALSE),"")</f>
        <v>般②</v>
      </c>
    </row>
    <row r="180" spans="19:19" ht="18" customHeight="1">
      <c r="S180" s="69" t="str">
        <f>IFERROR(VLOOKUP(N180,申込書!AB:AC,2,FALSE),"")</f>
        <v>般②</v>
      </c>
    </row>
    <row r="181" spans="19:19" ht="18" customHeight="1">
      <c r="S181" s="69" t="str">
        <f>IFERROR(VLOOKUP(N181,申込書!AB:AC,2,FALSE),"")</f>
        <v>般②</v>
      </c>
    </row>
    <row r="182" spans="19:19" ht="18" customHeight="1">
      <c r="S182" s="69" t="str">
        <f>IFERROR(VLOOKUP(N182,申込書!AB:AC,2,FALSE),"")</f>
        <v>般②</v>
      </c>
    </row>
    <row r="183" spans="19:19" ht="18" customHeight="1">
      <c r="S183" s="69" t="str">
        <f>IFERROR(VLOOKUP(N183,申込書!AB:AC,2,FALSE),"")</f>
        <v>般②</v>
      </c>
    </row>
    <row r="184" spans="19:19" ht="18" customHeight="1">
      <c r="S184" s="69" t="str">
        <f>IFERROR(VLOOKUP(N184,申込書!AB:AC,2,FALSE),"")</f>
        <v>般②</v>
      </c>
    </row>
    <row r="185" spans="19:19" ht="18" customHeight="1">
      <c r="S185" s="69" t="str">
        <f>IFERROR(VLOOKUP(N185,申込書!AB:AC,2,FALSE),"")</f>
        <v>般②</v>
      </c>
    </row>
    <row r="186" spans="19:19" ht="18" customHeight="1">
      <c r="S186" s="69" t="str">
        <f>IFERROR(VLOOKUP(N186,申込書!AB:AC,2,FALSE),"")</f>
        <v>般②</v>
      </c>
    </row>
    <row r="187" spans="19:19" ht="18" customHeight="1">
      <c r="S187" s="69" t="str">
        <f>IFERROR(VLOOKUP(N187,申込書!AB:AC,2,FALSE),"")</f>
        <v>般②</v>
      </c>
    </row>
    <row r="188" spans="19:19" ht="18" customHeight="1">
      <c r="S188" s="69" t="str">
        <f>IFERROR(VLOOKUP(N188,申込書!AB:AC,2,FALSE),"")</f>
        <v>般②</v>
      </c>
    </row>
    <row r="189" spans="19:19" ht="18" customHeight="1">
      <c r="S189" s="69" t="str">
        <f>IFERROR(VLOOKUP(N189,申込書!AB:AC,2,FALSE),"")</f>
        <v>般②</v>
      </c>
    </row>
    <row r="190" spans="19:19" ht="18" customHeight="1">
      <c r="S190" s="69" t="str">
        <f>IFERROR(VLOOKUP(N190,申込書!AB:AC,2,FALSE),"")</f>
        <v>般②</v>
      </c>
    </row>
    <row r="191" spans="19:19" ht="18" customHeight="1">
      <c r="S191" s="69" t="str">
        <f>IFERROR(VLOOKUP(N191,申込書!AB:AC,2,FALSE),"")</f>
        <v>般②</v>
      </c>
    </row>
    <row r="192" spans="19:19" ht="18" customHeight="1">
      <c r="S192" s="69" t="str">
        <f>IFERROR(VLOOKUP(N192,申込書!AB:AC,2,FALSE),"")</f>
        <v>般②</v>
      </c>
    </row>
    <row r="193" spans="19:19" ht="18" customHeight="1">
      <c r="S193" s="69" t="str">
        <f>IFERROR(VLOOKUP(N193,申込書!AB:AC,2,FALSE),"")</f>
        <v>般②</v>
      </c>
    </row>
    <row r="194" spans="19:19" ht="18" customHeight="1">
      <c r="S194" s="69" t="str">
        <f>IFERROR(VLOOKUP(N194,申込書!AB:AC,2,FALSE),"")</f>
        <v>般②</v>
      </c>
    </row>
    <row r="195" spans="19:19" ht="18" customHeight="1">
      <c r="S195" s="69" t="str">
        <f>IFERROR(VLOOKUP(N195,申込書!AB:AC,2,FALSE),"")</f>
        <v>般②</v>
      </c>
    </row>
    <row r="196" spans="19:19" ht="18" customHeight="1">
      <c r="S196" s="69" t="str">
        <f>IFERROR(VLOOKUP(N196,申込書!AB:AC,2,FALSE),"")</f>
        <v>般②</v>
      </c>
    </row>
    <row r="197" spans="19:19" ht="18" customHeight="1">
      <c r="S197" s="69" t="str">
        <f>IFERROR(VLOOKUP(N197,申込書!AB:AC,2,FALSE),"")</f>
        <v>般②</v>
      </c>
    </row>
    <row r="198" spans="19:19" ht="18" customHeight="1">
      <c r="S198" s="69" t="str">
        <f>IFERROR(VLOOKUP(N198,申込書!AB:AC,2,FALSE),"")</f>
        <v>般②</v>
      </c>
    </row>
    <row r="199" spans="19:19" ht="18" customHeight="1">
      <c r="S199" s="69" t="str">
        <f>IFERROR(VLOOKUP(N199,申込書!AB:AC,2,FALSE),"")</f>
        <v>般②</v>
      </c>
    </row>
    <row r="200" spans="19:19" ht="18" customHeight="1">
      <c r="S200" s="69" t="str">
        <f>IFERROR(VLOOKUP(N200,申込書!AB:AC,2,FALSE),"")</f>
        <v>般②</v>
      </c>
    </row>
    <row r="201" spans="19:19" ht="18" customHeight="1">
      <c r="S201" s="69" t="str">
        <f>IFERROR(VLOOKUP(N201,申込書!AB:AC,2,FALSE),"")</f>
        <v>般②</v>
      </c>
    </row>
    <row r="202" spans="19:19" ht="18" customHeight="1">
      <c r="S202" s="69" t="str">
        <f>IFERROR(VLOOKUP(N202,申込書!AB:AC,2,FALSE),"")</f>
        <v>般②</v>
      </c>
    </row>
    <row r="203" spans="19:19" ht="18" customHeight="1">
      <c r="S203" s="69" t="str">
        <f>IFERROR(VLOOKUP(N203,申込書!AB:AC,2,FALSE),"")</f>
        <v>般②</v>
      </c>
    </row>
    <row r="204" spans="19:19" ht="18" customHeight="1">
      <c r="S204" s="69" t="str">
        <f>IFERROR(VLOOKUP(N204,申込書!AB:AC,2,FALSE),"")</f>
        <v>般②</v>
      </c>
    </row>
    <row r="205" spans="19:19" ht="18" customHeight="1">
      <c r="S205" s="69" t="str">
        <f>IFERROR(VLOOKUP(N205,申込書!AB:AC,2,FALSE),"")</f>
        <v>般②</v>
      </c>
    </row>
    <row r="206" spans="19:19" ht="18" customHeight="1">
      <c r="S206" s="69" t="str">
        <f>IFERROR(VLOOKUP(N206,申込書!AB:AC,2,FALSE),"")</f>
        <v>般②</v>
      </c>
    </row>
    <row r="207" spans="19:19" ht="18" customHeight="1">
      <c r="S207" s="69" t="str">
        <f>IFERROR(VLOOKUP(N207,申込書!AB:AC,2,FALSE),"")</f>
        <v>般②</v>
      </c>
    </row>
    <row r="208" spans="19:19" ht="18" customHeight="1">
      <c r="S208" s="69" t="str">
        <f>IFERROR(VLOOKUP(N208,申込書!AB:AC,2,FALSE),"")</f>
        <v>般②</v>
      </c>
    </row>
    <row r="209" spans="19:19" ht="18" customHeight="1">
      <c r="S209" s="69" t="str">
        <f>IFERROR(VLOOKUP(N209,申込書!AB:AC,2,FALSE),"")</f>
        <v>般②</v>
      </c>
    </row>
    <row r="210" spans="19:19" ht="18" customHeight="1">
      <c r="S210" s="69" t="str">
        <f>IFERROR(VLOOKUP(N210,申込書!AB:AC,2,FALSE),"")</f>
        <v>般②</v>
      </c>
    </row>
    <row r="211" spans="19:19" ht="18" customHeight="1">
      <c r="S211" s="69" t="str">
        <f>IFERROR(VLOOKUP(N211,申込書!AB:AC,2,FALSE),"")</f>
        <v>般②</v>
      </c>
    </row>
    <row r="212" spans="19:19" ht="18" customHeight="1">
      <c r="S212" s="69" t="str">
        <f>IFERROR(VLOOKUP(N212,申込書!AB:AC,2,FALSE),"")</f>
        <v>般②</v>
      </c>
    </row>
    <row r="213" spans="19:19" ht="18" customHeight="1">
      <c r="S213" s="69" t="str">
        <f>IFERROR(VLOOKUP(N213,申込書!AB:AC,2,FALSE),"")</f>
        <v>般②</v>
      </c>
    </row>
    <row r="214" spans="19:19" ht="18" customHeight="1">
      <c r="S214" s="69" t="str">
        <f>IFERROR(VLOOKUP(N214,申込書!AB:AC,2,FALSE),"")</f>
        <v>般②</v>
      </c>
    </row>
    <row r="215" spans="19:19" ht="18" customHeight="1">
      <c r="S215" s="69" t="str">
        <f>IFERROR(VLOOKUP(N215,申込書!AB:AC,2,FALSE),"")</f>
        <v>般②</v>
      </c>
    </row>
    <row r="216" spans="19:19" ht="18" customHeight="1">
      <c r="S216" s="69" t="str">
        <f>IFERROR(VLOOKUP(N216,申込書!AB:AC,2,FALSE),"")</f>
        <v>般②</v>
      </c>
    </row>
    <row r="217" spans="19:19" ht="18" customHeight="1">
      <c r="S217" s="69" t="str">
        <f>IFERROR(VLOOKUP(N217,申込書!AB:AC,2,FALSE),"")</f>
        <v>般②</v>
      </c>
    </row>
    <row r="218" spans="19:19" ht="18" customHeight="1">
      <c r="S218" s="69" t="str">
        <f>IFERROR(VLOOKUP(N218,申込書!AB:AC,2,FALSE),"")</f>
        <v>般②</v>
      </c>
    </row>
    <row r="219" spans="19:19" ht="18" customHeight="1">
      <c r="S219" s="69" t="str">
        <f>IFERROR(VLOOKUP(N219,申込書!AB:AC,2,FALSE),"")</f>
        <v>般②</v>
      </c>
    </row>
    <row r="220" spans="19:19" ht="18" customHeight="1">
      <c r="S220" s="69" t="str">
        <f>IFERROR(VLOOKUP(N220,申込書!AB:AC,2,FALSE),"")</f>
        <v>般②</v>
      </c>
    </row>
    <row r="221" spans="19:19" ht="18" customHeight="1">
      <c r="S221" s="69" t="str">
        <f>IFERROR(VLOOKUP(N221,申込書!AB:AC,2,FALSE),"")</f>
        <v>般②</v>
      </c>
    </row>
    <row r="222" spans="19:19" ht="18" customHeight="1">
      <c r="S222" s="69" t="str">
        <f>IFERROR(VLOOKUP(N222,申込書!AB:AC,2,FALSE),"")</f>
        <v>般②</v>
      </c>
    </row>
    <row r="223" spans="19:19" ht="18" customHeight="1">
      <c r="S223" s="69" t="str">
        <f>IFERROR(VLOOKUP(N223,申込書!AB:AC,2,FALSE),"")</f>
        <v>般②</v>
      </c>
    </row>
    <row r="224" spans="19:19" ht="18" customHeight="1">
      <c r="S224" s="69" t="str">
        <f>IFERROR(VLOOKUP(N224,申込書!AB:AC,2,FALSE),"")</f>
        <v>般②</v>
      </c>
    </row>
    <row r="225" spans="19:19" ht="18" customHeight="1">
      <c r="S225" s="69" t="str">
        <f>IFERROR(VLOOKUP(N225,申込書!AB:AC,2,FALSE),"")</f>
        <v>般②</v>
      </c>
    </row>
    <row r="226" spans="19:19" ht="18" customHeight="1">
      <c r="S226" s="69" t="str">
        <f>IFERROR(VLOOKUP(N226,申込書!AB:AC,2,FALSE),"")</f>
        <v>般②</v>
      </c>
    </row>
    <row r="227" spans="19:19" ht="18" customHeight="1">
      <c r="S227" s="69" t="str">
        <f>IFERROR(VLOOKUP(N227,申込書!AB:AC,2,FALSE),"")</f>
        <v>般②</v>
      </c>
    </row>
    <row r="228" spans="19:19" ht="18" customHeight="1">
      <c r="S228" s="69" t="str">
        <f>IFERROR(VLOOKUP(N228,申込書!AB:AC,2,FALSE),"")</f>
        <v>般②</v>
      </c>
    </row>
    <row r="229" spans="19:19" ht="18" customHeight="1">
      <c r="S229" s="69" t="str">
        <f>IFERROR(VLOOKUP(N229,申込書!AB:AC,2,FALSE),"")</f>
        <v>般②</v>
      </c>
    </row>
    <row r="230" spans="19:19" ht="18" customHeight="1">
      <c r="S230" s="69" t="str">
        <f>IFERROR(VLOOKUP(N230,申込書!AB:AC,2,FALSE),"")</f>
        <v>般②</v>
      </c>
    </row>
    <row r="231" spans="19:19" ht="18" customHeight="1">
      <c r="S231" s="69" t="str">
        <f>IFERROR(VLOOKUP(N231,申込書!AB:AC,2,FALSE),"")</f>
        <v>般②</v>
      </c>
    </row>
    <row r="232" spans="19:19" ht="18" customHeight="1">
      <c r="S232" s="69" t="str">
        <f>IFERROR(VLOOKUP(N232,申込書!AB:AC,2,FALSE),"")</f>
        <v>般②</v>
      </c>
    </row>
    <row r="233" spans="19:19" ht="18" customHeight="1">
      <c r="S233" s="69" t="str">
        <f>IFERROR(VLOOKUP(N233,申込書!AB:AC,2,FALSE),"")</f>
        <v>般②</v>
      </c>
    </row>
    <row r="234" spans="19:19" ht="18" customHeight="1">
      <c r="S234" s="69" t="str">
        <f>IFERROR(VLOOKUP(N234,申込書!AB:AC,2,FALSE),"")</f>
        <v>般②</v>
      </c>
    </row>
    <row r="235" spans="19:19" ht="18" customHeight="1">
      <c r="S235" s="69" t="str">
        <f>IFERROR(VLOOKUP(N235,申込書!AB:AC,2,FALSE),"")</f>
        <v>般②</v>
      </c>
    </row>
    <row r="236" spans="19:19" ht="18" customHeight="1">
      <c r="S236" s="69" t="str">
        <f>IFERROR(VLOOKUP(N236,申込書!AB:AC,2,FALSE),"")</f>
        <v>般②</v>
      </c>
    </row>
  </sheetData>
  <sheetProtection selectLockedCells="1" selectUnlockedCells="1"/>
  <mergeCells count="5">
    <mergeCell ref="B2:B3"/>
    <mergeCell ref="C2:D2"/>
    <mergeCell ref="E2:E3"/>
    <mergeCell ref="F2:F3"/>
    <mergeCell ref="G2:H2"/>
  </mergeCells>
  <phoneticPr fontId="4"/>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50"/>
  <sheetViews>
    <sheetView showGridLines="0" showZeros="0" view="pageBreakPreview" zoomScale="85" zoomScaleNormal="100" zoomScaleSheetLayoutView="85" workbookViewId="0">
      <selection activeCell="E6" sqref="E6:G6"/>
    </sheetView>
  </sheetViews>
  <sheetFormatPr defaultColWidth="4.375" defaultRowHeight="18.75" customHeight="1"/>
  <cols>
    <col min="1" max="17" width="5.125" style="66" customWidth="1"/>
    <col min="18" max="18" width="5.125" style="79" customWidth="1"/>
    <col min="19" max="20" width="5.125" style="66" customWidth="1"/>
    <col min="21" max="23" width="4.875" style="66" customWidth="1"/>
    <col min="24" max="16384" width="4.375" style="66"/>
  </cols>
  <sheetData>
    <row r="1" spans="1:26" ht="18.75" customHeight="1">
      <c r="A1" s="264" t="s">
        <v>97</v>
      </c>
      <c r="B1" s="264"/>
      <c r="C1" s="264"/>
      <c r="D1" s="264"/>
      <c r="E1" s="264"/>
      <c r="F1" s="264"/>
      <c r="G1" s="264"/>
      <c r="H1" s="264"/>
      <c r="I1" s="264"/>
      <c r="J1" s="264"/>
      <c r="K1" s="264"/>
      <c r="L1" s="264"/>
      <c r="M1" s="264"/>
      <c r="N1" s="264"/>
      <c r="O1" s="264"/>
      <c r="P1" s="264"/>
      <c r="Q1" s="264"/>
      <c r="R1" s="264"/>
      <c r="S1" s="264"/>
      <c r="T1" s="264"/>
      <c r="U1" s="264"/>
      <c r="V1" s="264"/>
      <c r="W1" s="264"/>
    </row>
    <row r="2" spans="1:26" ht="11.25" customHeight="1">
      <c r="R2" s="78"/>
    </row>
    <row r="3" spans="1:26" ht="18.75" customHeight="1">
      <c r="A3" s="266" t="s">
        <v>96</v>
      </c>
      <c r="B3" s="266"/>
      <c r="C3" s="266"/>
      <c r="D3" s="266"/>
      <c r="E3" s="266"/>
      <c r="F3" s="266"/>
      <c r="G3" s="266"/>
      <c r="H3" s="266"/>
      <c r="I3" s="266"/>
      <c r="J3" s="266"/>
      <c r="K3" s="266"/>
      <c r="L3" s="266"/>
      <c r="M3" s="266"/>
      <c r="N3" s="266"/>
      <c r="O3" s="266"/>
      <c r="P3" s="266"/>
      <c r="Q3" s="266"/>
    </row>
    <row r="4" spans="1:26" ht="13.5">
      <c r="A4" s="274" t="s">
        <v>95</v>
      </c>
      <c r="B4" s="274"/>
      <c r="C4" s="274"/>
      <c r="D4" s="274"/>
      <c r="E4" s="274"/>
      <c r="F4" s="274"/>
      <c r="G4" s="274"/>
      <c r="H4" s="274"/>
      <c r="I4" s="274"/>
      <c r="J4" s="274"/>
      <c r="K4" s="274"/>
      <c r="L4" s="274"/>
      <c r="M4" s="274"/>
      <c r="N4" s="274"/>
      <c r="O4" s="274"/>
      <c r="P4" s="274"/>
      <c r="Q4" s="274"/>
      <c r="R4" s="78"/>
    </row>
    <row r="5" spans="1:26" ht="11.25" customHeight="1">
      <c r="A5" s="94"/>
      <c r="B5" s="94"/>
      <c r="C5" s="94"/>
      <c r="D5" s="94"/>
      <c r="E5" s="94"/>
      <c r="F5" s="94"/>
      <c r="G5" s="94"/>
      <c r="H5" s="94"/>
      <c r="I5" s="94"/>
      <c r="J5" s="94"/>
      <c r="K5" s="94"/>
      <c r="L5" s="94"/>
      <c r="M5" s="94"/>
      <c r="N5" s="94"/>
      <c r="O5" s="94"/>
      <c r="P5" s="94"/>
      <c r="Q5" s="94"/>
      <c r="R5" s="78"/>
    </row>
    <row r="6" spans="1:26" ht="28.5" customHeight="1">
      <c r="A6" s="68" t="s">
        <v>2</v>
      </c>
      <c r="B6" s="67"/>
      <c r="C6" s="67"/>
      <c r="D6" s="67"/>
      <c r="E6" s="265" t="str">
        <f>申込書!D10</f>
        <v>2018年</v>
      </c>
      <c r="F6" s="265"/>
      <c r="G6" s="265"/>
      <c r="H6" s="98">
        <f>申込書!G10</f>
        <v>0</v>
      </c>
      <c r="I6" s="90" t="s">
        <v>128</v>
      </c>
      <c r="J6" s="91">
        <f>申込書!I10</f>
        <v>0</v>
      </c>
      <c r="K6" s="90" t="s">
        <v>129</v>
      </c>
      <c r="L6" s="90" t="s">
        <v>127</v>
      </c>
      <c r="M6" s="90"/>
      <c r="N6" s="265" t="str">
        <f>申込書!L10</f>
        <v>2018年</v>
      </c>
      <c r="O6" s="265"/>
      <c r="P6" s="265"/>
      <c r="Q6" s="99">
        <f>申込書!O10</f>
        <v>0</v>
      </c>
      <c r="R6" s="90" t="s">
        <v>128</v>
      </c>
      <c r="S6" s="91">
        <f>申込書!Q10</f>
        <v>0</v>
      </c>
      <c r="T6" s="90" t="s">
        <v>129</v>
      </c>
      <c r="U6" s="90"/>
      <c r="V6" s="92"/>
      <c r="W6" s="93"/>
      <c r="X6" s="93"/>
      <c r="Y6" s="93"/>
      <c r="Z6" s="93"/>
    </row>
    <row r="7" spans="1:26" ht="13.5">
      <c r="A7" s="94"/>
      <c r="B7" s="94"/>
      <c r="C7" s="94"/>
      <c r="D7" s="94"/>
      <c r="E7" s="94"/>
      <c r="F7" s="94"/>
      <c r="G7" s="94"/>
      <c r="H7" s="94"/>
      <c r="I7" s="94"/>
      <c r="J7" s="94"/>
      <c r="K7" s="94"/>
      <c r="L7" s="94"/>
      <c r="M7" s="94"/>
      <c r="N7" s="94"/>
      <c r="O7" s="94"/>
      <c r="P7" s="94"/>
      <c r="Q7" s="94"/>
      <c r="R7" s="78"/>
    </row>
    <row r="8" spans="1:26" ht="15" customHeight="1">
      <c r="A8" s="302" t="s">
        <v>94</v>
      </c>
      <c r="B8" s="288" t="s">
        <v>168</v>
      </c>
      <c r="C8" s="289"/>
      <c r="D8" s="289"/>
      <c r="E8" s="289"/>
      <c r="F8" s="290"/>
      <c r="G8" s="302" t="s">
        <v>98</v>
      </c>
      <c r="H8" s="302" t="s">
        <v>93</v>
      </c>
      <c r="I8" s="300" t="s">
        <v>92</v>
      </c>
      <c r="J8" s="288"/>
      <c r="K8" s="288"/>
      <c r="L8" s="288"/>
      <c r="M8" s="289"/>
      <c r="N8" s="289"/>
      <c r="O8" s="289"/>
      <c r="P8" s="289"/>
      <c r="Q8" s="301"/>
      <c r="R8" s="263" t="s">
        <v>130</v>
      </c>
      <c r="S8" s="263"/>
      <c r="T8" s="263"/>
      <c r="U8" s="263"/>
      <c r="V8" s="263"/>
      <c r="W8" s="263"/>
      <c r="X8" s="86"/>
    </row>
    <row r="9" spans="1:26" ht="15" customHeight="1">
      <c r="A9" s="303"/>
      <c r="B9" s="291"/>
      <c r="C9" s="292"/>
      <c r="D9" s="292"/>
      <c r="E9" s="292"/>
      <c r="F9" s="293"/>
      <c r="G9" s="303"/>
      <c r="H9" s="303"/>
      <c r="I9" s="277" t="s">
        <v>91</v>
      </c>
      <c r="J9" s="278"/>
      <c r="K9" s="278"/>
      <c r="L9" s="279"/>
      <c r="M9" s="312" t="s">
        <v>160</v>
      </c>
      <c r="N9" s="312"/>
      <c r="O9" s="312"/>
      <c r="P9" s="312"/>
      <c r="Q9" s="313"/>
      <c r="R9" s="80" t="s">
        <v>138</v>
      </c>
      <c r="S9" s="81"/>
      <c r="T9" s="81"/>
      <c r="U9" s="81" t="s">
        <v>122</v>
      </c>
      <c r="V9" s="81"/>
      <c r="W9" s="87"/>
      <c r="X9" s="86"/>
    </row>
    <row r="10" spans="1:26" ht="15" customHeight="1">
      <c r="A10" s="303"/>
      <c r="B10" s="291"/>
      <c r="C10" s="292"/>
      <c r="D10" s="292"/>
      <c r="E10" s="292"/>
      <c r="F10" s="293"/>
      <c r="G10" s="303"/>
      <c r="H10" s="303"/>
      <c r="I10" s="280"/>
      <c r="J10" s="281"/>
      <c r="K10" s="281"/>
      <c r="L10" s="282"/>
      <c r="M10" s="314" t="s">
        <v>161</v>
      </c>
      <c r="N10" s="314"/>
      <c r="O10" s="314"/>
      <c r="P10" s="314"/>
      <c r="Q10" s="315"/>
      <c r="R10" s="80" t="s">
        <v>123</v>
      </c>
      <c r="S10" s="81"/>
      <c r="T10" s="81"/>
      <c r="U10" s="81" t="s">
        <v>124</v>
      </c>
      <c r="V10" s="81"/>
      <c r="W10" s="87"/>
      <c r="X10" s="86"/>
    </row>
    <row r="11" spans="1:26" ht="15" customHeight="1" thickBot="1">
      <c r="A11" s="303"/>
      <c r="B11" s="291"/>
      <c r="C11" s="292"/>
      <c r="D11" s="292"/>
      <c r="E11" s="292"/>
      <c r="F11" s="293"/>
      <c r="G11" s="303"/>
      <c r="H11" s="303"/>
      <c r="I11" s="280"/>
      <c r="J11" s="281"/>
      <c r="K11" s="281"/>
      <c r="L11" s="282"/>
      <c r="M11" s="275" t="s">
        <v>162</v>
      </c>
      <c r="N11" s="275"/>
      <c r="O11" s="275"/>
      <c r="P11" s="275"/>
      <c r="Q11" s="276"/>
      <c r="R11" s="84"/>
      <c r="S11" s="85"/>
      <c r="T11" s="85"/>
      <c r="U11" s="85"/>
      <c r="V11" s="85"/>
      <c r="W11" s="88"/>
      <c r="X11" s="86"/>
    </row>
    <row r="12" spans="1:26" ht="15" customHeight="1" thickTop="1">
      <c r="A12" s="303"/>
      <c r="B12" s="291"/>
      <c r="C12" s="292"/>
      <c r="D12" s="292"/>
      <c r="E12" s="292"/>
      <c r="F12" s="293"/>
      <c r="G12" s="303"/>
      <c r="H12" s="303"/>
      <c r="I12" s="280"/>
      <c r="J12" s="281"/>
      <c r="K12" s="281"/>
      <c r="L12" s="282"/>
      <c r="M12" s="275" t="s">
        <v>163</v>
      </c>
      <c r="N12" s="275"/>
      <c r="O12" s="275"/>
      <c r="P12" s="275"/>
      <c r="Q12" s="276"/>
      <c r="R12" s="89" t="s">
        <v>125</v>
      </c>
      <c r="S12" s="81"/>
      <c r="T12" s="81"/>
      <c r="U12" s="82" t="s">
        <v>126</v>
      </c>
      <c r="V12" s="82"/>
      <c r="W12" s="87"/>
      <c r="X12" s="86"/>
    </row>
    <row r="13" spans="1:26" ht="15" customHeight="1">
      <c r="A13" s="304"/>
      <c r="B13" s="294"/>
      <c r="C13" s="295"/>
      <c r="D13" s="295"/>
      <c r="E13" s="295"/>
      <c r="F13" s="296"/>
      <c r="G13" s="304"/>
      <c r="H13" s="304"/>
      <c r="I13" s="280"/>
      <c r="J13" s="281"/>
      <c r="K13" s="281"/>
      <c r="L13" s="282"/>
      <c r="M13" s="314" t="s">
        <v>164</v>
      </c>
      <c r="N13" s="314"/>
      <c r="O13" s="314"/>
      <c r="P13" s="314"/>
      <c r="Q13" s="315"/>
      <c r="R13" s="252" t="s">
        <v>166</v>
      </c>
      <c r="S13" s="253"/>
      <c r="T13" s="253"/>
      <c r="U13" s="253"/>
      <c r="V13" s="253"/>
      <c r="W13" s="254"/>
      <c r="X13" s="86"/>
    </row>
    <row r="14" spans="1:26" ht="15" customHeight="1">
      <c r="A14" s="305"/>
      <c r="B14" s="297"/>
      <c r="C14" s="298"/>
      <c r="D14" s="298"/>
      <c r="E14" s="298"/>
      <c r="F14" s="299"/>
      <c r="G14" s="305"/>
      <c r="H14" s="305"/>
      <c r="I14" s="283"/>
      <c r="J14" s="284"/>
      <c r="K14" s="284"/>
      <c r="L14" s="285"/>
      <c r="M14" s="316" t="s">
        <v>165</v>
      </c>
      <c r="N14" s="316"/>
      <c r="O14" s="316"/>
      <c r="P14" s="316"/>
      <c r="Q14" s="317"/>
      <c r="R14" s="101" t="s">
        <v>167</v>
      </c>
      <c r="S14" s="81"/>
      <c r="T14" s="81"/>
      <c r="U14" s="255" t="s">
        <v>148</v>
      </c>
      <c r="V14" s="256"/>
      <c r="W14" s="257"/>
      <c r="X14" s="86"/>
    </row>
    <row r="15" spans="1:26" ht="25.5" customHeight="1">
      <c r="A15" s="73" t="s">
        <v>90</v>
      </c>
      <c r="B15" s="309" t="s">
        <v>89</v>
      </c>
      <c r="C15" s="310"/>
      <c r="D15" s="310"/>
      <c r="E15" s="310"/>
      <c r="F15" s="311"/>
      <c r="G15" s="74" t="s">
        <v>99</v>
      </c>
      <c r="H15" s="74">
        <v>19</v>
      </c>
      <c r="I15" s="306" t="s">
        <v>88</v>
      </c>
      <c r="J15" s="307"/>
      <c r="K15" s="307"/>
      <c r="L15" s="308"/>
      <c r="M15" s="286" t="s">
        <v>87</v>
      </c>
      <c r="N15" s="286"/>
      <c r="O15" s="286"/>
      <c r="P15" s="286"/>
      <c r="Q15" s="287"/>
      <c r="R15" s="258" t="s">
        <v>140</v>
      </c>
      <c r="S15" s="259"/>
      <c r="T15" s="259"/>
      <c r="U15" s="260"/>
      <c r="V15" s="261"/>
      <c r="W15" s="262"/>
      <c r="X15" s="86"/>
    </row>
    <row r="16" spans="1:26" ht="25.5" customHeight="1">
      <c r="A16" s="75">
        <v>1</v>
      </c>
      <c r="B16" s="318"/>
      <c r="C16" s="319"/>
      <c r="D16" s="319"/>
      <c r="E16" s="319"/>
      <c r="F16" s="320"/>
      <c r="G16" s="95"/>
      <c r="H16" s="95"/>
      <c r="I16" s="321"/>
      <c r="J16" s="322"/>
      <c r="K16" s="322"/>
      <c r="L16" s="323"/>
      <c r="M16" s="324"/>
      <c r="N16" s="324"/>
      <c r="O16" s="324"/>
      <c r="P16" s="324"/>
      <c r="Q16" s="325"/>
      <c r="R16" s="244"/>
      <c r="S16" s="245"/>
      <c r="T16" s="245"/>
      <c r="U16" s="246"/>
      <c r="V16" s="247"/>
      <c r="W16" s="248"/>
      <c r="X16" s="86"/>
    </row>
    <row r="17" spans="1:24" ht="25.5" customHeight="1">
      <c r="A17" s="76">
        <v>2</v>
      </c>
      <c r="B17" s="268"/>
      <c r="C17" s="269"/>
      <c r="D17" s="269"/>
      <c r="E17" s="269"/>
      <c r="F17" s="270"/>
      <c r="G17" s="96"/>
      <c r="H17" s="96"/>
      <c r="I17" s="271"/>
      <c r="J17" s="272"/>
      <c r="K17" s="272"/>
      <c r="L17" s="273"/>
      <c r="M17" s="245"/>
      <c r="N17" s="245"/>
      <c r="O17" s="245"/>
      <c r="P17" s="245"/>
      <c r="Q17" s="267"/>
      <c r="R17" s="244"/>
      <c r="S17" s="245"/>
      <c r="T17" s="245"/>
      <c r="U17" s="249"/>
      <c r="V17" s="250"/>
      <c r="W17" s="251"/>
      <c r="X17" s="86"/>
    </row>
    <row r="18" spans="1:24" ht="25.5" customHeight="1">
      <c r="A18" s="76">
        <v>3</v>
      </c>
      <c r="B18" s="268"/>
      <c r="C18" s="269"/>
      <c r="D18" s="269"/>
      <c r="E18" s="269"/>
      <c r="F18" s="270"/>
      <c r="G18" s="96"/>
      <c r="H18" s="96"/>
      <c r="I18" s="271"/>
      <c r="J18" s="272"/>
      <c r="K18" s="272"/>
      <c r="L18" s="273"/>
      <c r="M18" s="245"/>
      <c r="N18" s="245"/>
      <c r="O18" s="245"/>
      <c r="P18" s="245"/>
      <c r="Q18" s="267"/>
      <c r="R18" s="244"/>
      <c r="S18" s="245"/>
      <c r="T18" s="245"/>
      <c r="U18" s="249"/>
      <c r="V18" s="250"/>
      <c r="W18" s="251"/>
    </row>
    <row r="19" spans="1:24" ht="25.5" customHeight="1">
      <c r="A19" s="76">
        <v>4</v>
      </c>
      <c r="B19" s="268"/>
      <c r="C19" s="269"/>
      <c r="D19" s="269"/>
      <c r="E19" s="269"/>
      <c r="F19" s="270"/>
      <c r="G19" s="96"/>
      <c r="H19" s="96"/>
      <c r="I19" s="271"/>
      <c r="J19" s="272"/>
      <c r="K19" s="272"/>
      <c r="L19" s="273"/>
      <c r="M19" s="245"/>
      <c r="N19" s="245"/>
      <c r="O19" s="245"/>
      <c r="P19" s="245"/>
      <c r="Q19" s="267"/>
      <c r="R19" s="244"/>
      <c r="S19" s="245"/>
      <c r="T19" s="245"/>
      <c r="U19" s="249"/>
      <c r="V19" s="250"/>
      <c r="W19" s="251"/>
    </row>
    <row r="20" spans="1:24" ht="25.5" customHeight="1">
      <c r="A20" s="76">
        <v>5</v>
      </c>
      <c r="B20" s="268"/>
      <c r="C20" s="269"/>
      <c r="D20" s="269"/>
      <c r="E20" s="269"/>
      <c r="F20" s="270"/>
      <c r="G20" s="96"/>
      <c r="H20" s="96"/>
      <c r="I20" s="271"/>
      <c r="J20" s="272"/>
      <c r="K20" s="272"/>
      <c r="L20" s="273"/>
      <c r="M20" s="245"/>
      <c r="N20" s="245"/>
      <c r="O20" s="245"/>
      <c r="P20" s="245"/>
      <c r="Q20" s="267"/>
      <c r="R20" s="244"/>
      <c r="S20" s="245"/>
      <c r="T20" s="245"/>
      <c r="U20" s="249"/>
      <c r="V20" s="250"/>
      <c r="W20" s="251"/>
    </row>
    <row r="21" spans="1:24" ht="25.5" customHeight="1">
      <c r="A21" s="76">
        <v>6</v>
      </c>
      <c r="B21" s="268"/>
      <c r="C21" s="269"/>
      <c r="D21" s="269"/>
      <c r="E21" s="269"/>
      <c r="F21" s="270"/>
      <c r="G21" s="96"/>
      <c r="H21" s="96"/>
      <c r="I21" s="271"/>
      <c r="J21" s="272"/>
      <c r="K21" s="272"/>
      <c r="L21" s="273"/>
      <c r="M21" s="245"/>
      <c r="N21" s="245"/>
      <c r="O21" s="245"/>
      <c r="P21" s="245"/>
      <c r="Q21" s="267"/>
      <c r="R21" s="244"/>
      <c r="S21" s="245"/>
      <c r="T21" s="245"/>
      <c r="U21" s="249"/>
      <c r="V21" s="250"/>
      <c r="W21" s="251"/>
    </row>
    <row r="22" spans="1:24" ht="25.5" customHeight="1">
      <c r="A22" s="76">
        <v>7</v>
      </c>
      <c r="B22" s="268"/>
      <c r="C22" s="269"/>
      <c r="D22" s="269"/>
      <c r="E22" s="269"/>
      <c r="F22" s="270"/>
      <c r="G22" s="96"/>
      <c r="H22" s="96"/>
      <c r="I22" s="271"/>
      <c r="J22" s="272"/>
      <c r="K22" s="272"/>
      <c r="L22" s="273"/>
      <c r="M22" s="245"/>
      <c r="N22" s="245"/>
      <c r="O22" s="245"/>
      <c r="P22" s="245"/>
      <c r="Q22" s="267"/>
      <c r="R22" s="244"/>
      <c r="S22" s="245"/>
      <c r="T22" s="245"/>
      <c r="U22" s="249"/>
      <c r="V22" s="250"/>
      <c r="W22" s="251"/>
    </row>
    <row r="23" spans="1:24" ht="25.5" customHeight="1">
      <c r="A23" s="76">
        <v>8</v>
      </c>
      <c r="B23" s="268"/>
      <c r="C23" s="269"/>
      <c r="D23" s="269"/>
      <c r="E23" s="269"/>
      <c r="F23" s="270"/>
      <c r="G23" s="96"/>
      <c r="H23" s="96"/>
      <c r="I23" s="271"/>
      <c r="J23" s="272"/>
      <c r="K23" s="272"/>
      <c r="L23" s="273"/>
      <c r="M23" s="245"/>
      <c r="N23" s="245"/>
      <c r="O23" s="245"/>
      <c r="P23" s="245"/>
      <c r="Q23" s="267"/>
      <c r="R23" s="244"/>
      <c r="S23" s="245"/>
      <c r="T23" s="245"/>
      <c r="U23" s="249"/>
      <c r="V23" s="250"/>
      <c r="W23" s="251"/>
    </row>
    <row r="24" spans="1:24" ht="25.5" customHeight="1">
      <c r="A24" s="76">
        <v>9</v>
      </c>
      <c r="B24" s="268"/>
      <c r="C24" s="269"/>
      <c r="D24" s="269"/>
      <c r="E24" s="269"/>
      <c r="F24" s="270"/>
      <c r="G24" s="96"/>
      <c r="H24" s="96"/>
      <c r="I24" s="271"/>
      <c r="J24" s="272"/>
      <c r="K24" s="272"/>
      <c r="L24" s="273"/>
      <c r="M24" s="245"/>
      <c r="N24" s="245"/>
      <c r="O24" s="245"/>
      <c r="P24" s="245"/>
      <c r="Q24" s="267"/>
      <c r="R24" s="244"/>
      <c r="S24" s="245"/>
      <c r="T24" s="245"/>
      <c r="U24" s="249"/>
      <c r="V24" s="250"/>
      <c r="W24" s="251"/>
    </row>
    <row r="25" spans="1:24" ht="25.5" customHeight="1">
      <c r="A25" s="76">
        <v>10</v>
      </c>
      <c r="B25" s="268"/>
      <c r="C25" s="269"/>
      <c r="D25" s="269"/>
      <c r="E25" s="269"/>
      <c r="F25" s="270"/>
      <c r="G25" s="96"/>
      <c r="H25" s="96"/>
      <c r="I25" s="271"/>
      <c r="J25" s="272"/>
      <c r="K25" s="272"/>
      <c r="L25" s="273"/>
      <c r="M25" s="245"/>
      <c r="N25" s="245"/>
      <c r="O25" s="245"/>
      <c r="P25" s="245"/>
      <c r="Q25" s="267"/>
      <c r="R25" s="244"/>
      <c r="S25" s="245"/>
      <c r="T25" s="245"/>
      <c r="U25" s="249"/>
      <c r="V25" s="250"/>
      <c r="W25" s="251"/>
    </row>
    <row r="26" spans="1:24" ht="25.5" customHeight="1">
      <c r="A26" s="76">
        <v>11</v>
      </c>
      <c r="B26" s="268"/>
      <c r="C26" s="269"/>
      <c r="D26" s="269"/>
      <c r="E26" s="269"/>
      <c r="F26" s="270"/>
      <c r="G26" s="96"/>
      <c r="H26" s="96"/>
      <c r="I26" s="271"/>
      <c r="J26" s="272"/>
      <c r="K26" s="272"/>
      <c r="L26" s="273"/>
      <c r="M26" s="245"/>
      <c r="N26" s="245"/>
      <c r="O26" s="245"/>
      <c r="P26" s="245"/>
      <c r="Q26" s="267"/>
      <c r="R26" s="244"/>
      <c r="S26" s="245"/>
      <c r="T26" s="245"/>
      <c r="U26" s="249"/>
      <c r="V26" s="250"/>
      <c r="W26" s="251"/>
    </row>
    <row r="27" spans="1:24" ht="25.5" customHeight="1">
      <c r="A27" s="76">
        <v>12</v>
      </c>
      <c r="B27" s="268"/>
      <c r="C27" s="269"/>
      <c r="D27" s="269"/>
      <c r="E27" s="269"/>
      <c r="F27" s="270"/>
      <c r="G27" s="96"/>
      <c r="H27" s="96"/>
      <c r="I27" s="271"/>
      <c r="J27" s="272"/>
      <c r="K27" s="272"/>
      <c r="L27" s="273"/>
      <c r="M27" s="245"/>
      <c r="N27" s="245"/>
      <c r="O27" s="245"/>
      <c r="P27" s="245"/>
      <c r="Q27" s="267"/>
      <c r="R27" s="244"/>
      <c r="S27" s="245"/>
      <c r="T27" s="245"/>
      <c r="U27" s="249"/>
      <c r="V27" s="250"/>
      <c r="W27" s="251"/>
    </row>
    <row r="28" spans="1:24" ht="25.5" customHeight="1">
      <c r="A28" s="76">
        <v>13</v>
      </c>
      <c r="B28" s="268"/>
      <c r="C28" s="269"/>
      <c r="D28" s="269"/>
      <c r="E28" s="269"/>
      <c r="F28" s="270"/>
      <c r="G28" s="96"/>
      <c r="H28" s="96"/>
      <c r="I28" s="271"/>
      <c r="J28" s="272"/>
      <c r="K28" s="272"/>
      <c r="L28" s="273"/>
      <c r="M28" s="245"/>
      <c r="N28" s="245"/>
      <c r="O28" s="245"/>
      <c r="P28" s="245"/>
      <c r="Q28" s="267"/>
      <c r="R28" s="244"/>
      <c r="S28" s="245"/>
      <c r="T28" s="245"/>
      <c r="U28" s="249"/>
      <c r="V28" s="250"/>
      <c r="W28" s="251"/>
    </row>
    <row r="29" spans="1:24" ht="25.5" customHeight="1">
      <c r="A29" s="76">
        <v>14</v>
      </c>
      <c r="B29" s="268"/>
      <c r="C29" s="269"/>
      <c r="D29" s="269"/>
      <c r="E29" s="269"/>
      <c r="F29" s="270"/>
      <c r="G29" s="96"/>
      <c r="H29" s="96"/>
      <c r="I29" s="271"/>
      <c r="J29" s="272"/>
      <c r="K29" s="272"/>
      <c r="L29" s="273"/>
      <c r="M29" s="245"/>
      <c r="N29" s="245"/>
      <c r="O29" s="245"/>
      <c r="P29" s="245"/>
      <c r="Q29" s="267"/>
      <c r="R29" s="244"/>
      <c r="S29" s="245"/>
      <c r="T29" s="245"/>
      <c r="U29" s="249"/>
      <c r="V29" s="250"/>
      <c r="W29" s="251"/>
    </row>
    <row r="30" spans="1:24" ht="25.5" customHeight="1">
      <c r="A30" s="76">
        <v>15</v>
      </c>
      <c r="B30" s="268"/>
      <c r="C30" s="269"/>
      <c r="D30" s="269"/>
      <c r="E30" s="269"/>
      <c r="F30" s="270"/>
      <c r="G30" s="96"/>
      <c r="H30" s="96"/>
      <c r="I30" s="271"/>
      <c r="J30" s="272"/>
      <c r="K30" s="272"/>
      <c r="L30" s="273"/>
      <c r="M30" s="245"/>
      <c r="N30" s="245"/>
      <c r="O30" s="245"/>
      <c r="P30" s="245"/>
      <c r="Q30" s="267"/>
      <c r="R30" s="244"/>
      <c r="S30" s="245"/>
      <c r="T30" s="245"/>
      <c r="U30" s="249"/>
      <c r="V30" s="250"/>
      <c r="W30" s="251"/>
    </row>
    <row r="31" spans="1:24" ht="25.5" customHeight="1">
      <c r="A31" s="76">
        <v>16</v>
      </c>
      <c r="B31" s="268"/>
      <c r="C31" s="269"/>
      <c r="D31" s="269"/>
      <c r="E31" s="269"/>
      <c r="F31" s="270"/>
      <c r="G31" s="96"/>
      <c r="H31" s="96"/>
      <c r="I31" s="271"/>
      <c r="J31" s="272"/>
      <c r="K31" s="272"/>
      <c r="L31" s="273"/>
      <c r="M31" s="245"/>
      <c r="N31" s="245"/>
      <c r="O31" s="245"/>
      <c r="P31" s="245"/>
      <c r="Q31" s="267"/>
      <c r="R31" s="244"/>
      <c r="S31" s="245"/>
      <c r="T31" s="245"/>
      <c r="U31" s="249"/>
      <c r="V31" s="250"/>
      <c r="W31" s="251"/>
    </row>
    <row r="32" spans="1:24" ht="25.5" customHeight="1">
      <c r="A32" s="76">
        <v>17</v>
      </c>
      <c r="B32" s="268"/>
      <c r="C32" s="269"/>
      <c r="D32" s="269"/>
      <c r="E32" s="269"/>
      <c r="F32" s="270"/>
      <c r="G32" s="96"/>
      <c r="H32" s="96"/>
      <c r="I32" s="271"/>
      <c r="J32" s="272"/>
      <c r="K32" s="272"/>
      <c r="L32" s="273"/>
      <c r="M32" s="245"/>
      <c r="N32" s="245"/>
      <c r="O32" s="245"/>
      <c r="P32" s="245"/>
      <c r="Q32" s="267"/>
      <c r="R32" s="244"/>
      <c r="S32" s="245"/>
      <c r="T32" s="245"/>
      <c r="U32" s="249"/>
      <c r="V32" s="250"/>
      <c r="W32" s="251"/>
    </row>
    <row r="33" spans="1:23" ht="25.5" customHeight="1">
      <c r="A33" s="76">
        <v>18</v>
      </c>
      <c r="B33" s="268"/>
      <c r="C33" s="269"/>
      <c r="D33" s="269"/>
      <c r="E33" s="269"/>
      <c r="F33" s="270"/>
      <c r="G33" s="96"/>
      <c r="H33" s="96"/>
      <c r="I33" s="271"/>
      <c r="J33" s="272"/>
      <c r="K33" s="272"/>
      <c r="L33" s="273"/>
      <c r="M33" s="245"/>
      <c r="N33" s="245"/>
      <c r="O33" s="245"/>
      <c r="P33" s="245"/>
      <c r="Q33" s="267"/>
      <c r="R33" s="244"/>
      <c r="S33" s="245"/>
      <c r="T33" s="245"/>
      <c r="U33" s="249"/>
      <c r="V33" s="250"/>
      <c r="W33" s="251"/>
    </row>
    <row r="34" spans="1:23" ht="25.5" customHeight="1">
      <c r="A34" s="76">
        <v>19</v>
      </c>
      <c r="B34" s="268"/>
      <c r="C34" s="269"/>
      <c r="D34" s="269"/>
      <c r="E34" s="269"/>
      <c r="F34" s="270"/>
      <c r="G34" s="96"/>
      <c r="H34" s="96"/>
      <c r="I34" s="271"/>
      <c r="J34" s="272"/>
      <c r="K34" s="272"/>
      <c r="L34" s="273"/>
      <c r="M34" s="245"/>
      <c r="N34" s="245"/>
      <c r="O34" s="245"/>
      <c r="P34" s="245"/>
      <c r="Q34" s="267"/>
      <c r="R34" s="244"/>
      <c r="S34" s="245"/>
      <c r="T34" s="245"/>
      <c r="U34" s="249"/>
      <c r="V34" s="250"/>
      <c r="W34" s="251"/>
    </row>
    <row r="35" spans="1:23" ht="25.5" customHeight="1">
      <c r="A35" s="76">
        <v>20</v>
      </c>
      <c r="B35" s="268"/>
      <c r="C35" s="269"/>
      <c r="D35" s="269"/>
      <c r="E35" s="269"/>
      <c r="F35" s="270"/>
      <c r="G35" s="96"/>
      <c r="H35" s="96"/>
      <c r="I35" s="271"/>
      <c r="J35" s="272"/>
      <c r="K35" s="272"/>
      <c r="L35" s="273"/>
      <c r="M35" s="245"/>
      <c r="N35" s="245"/>
      <c r="O35" s="245"/>
      <c r="P35" s="245"/>
      <c r="Q35" s="267"/>
      <c r="R35" s="244"/>
      <c r="S35" s="245"/>
      <c r="T35" s="245"/>
      <c r="U35" s="249"/>
      <c r="V35" s="250"/>
      <c r="W35" s="251"/>
    </row>
    <row r="36" spans="1:23" ht="25.5" customHeight="1">
      <c r="A36" s="76">
        <v>21</v>
      </c>
      <c r="B36" s="268"/>
      <c r="C36" s="269"/>
      <c r="D36" s="269"/>
      <c r="E36" s="269"/>
      <c r="F36" s="270"/>
      <c r="G36" s="96"/>
      <c r="H36" s="96"/>
      <c r="I36" s="271"/>
      <c r="J36" s="272"/>
      <c r="K36" s="272"/>
      <c r="L36" s="273"/>
      <c r="M36" s="245"/>
      <c r="N36" s="245"/>
      <c r="O36" s="245"/>
      <c r="P36" s="245"/>
      <c r="Q36" s="267"/>
      <c r="R36" s="244"/>
      <c r="S36" s="245"/>
      <c r="T36" s="245"/>
      <c r="U36" s="249"/>
      <c r="V36" s="250"/>
      <c r="W36" s="251"/>
    </row>
    <row r="37" spans="1:23" ht="25.5" customHeight="1">
      <c r="A37" s="76">
        <v>22</v>
      </c>
      <c r="B37" s="268"/>
      <c r="C37" s="269"/>
      <c r="D37" s="269"/>
      <c r="E37" s="269"/>
      <c r="F37" s="270"/>
      <c r="G37" s="96"/>
      <c r="H37" s="96"/>
      <c r="I37" s="271"/>
      <c r="J37" s="272"/>
      <c r="K37" s="272"/>
      <c r="L37" s="273"/>
      <c r="M37" s="245"/>
      <c r="N37" s="245"/>
      <c r="O37" s="245"/>
      <c r="P37" s="245"/>
      <c r="Q37" s="267"/>
      <c r="R37" s="244"/>
      <c r="S37" s="245"/>
      <c r="T37" s="245"/>
      <c r="U37" s="249"/>
      <c r="V37" s="250"/>
      <c r="W37" s="251"/>
    </row>
    <row r="38" spans="1:23" ht="25.5" customHeight="1">
      <c r="A38" s="76">
        <v>23</v>
      </c>
      <c r="B38" s="268"/>
      <c r="C38" s="269"/>
      <c r="D38" s="269"/>
      <c r="E38" s="269"/>
      <c r="F38" s="270"/>
      <c r="G38" s="96"/>
      <c r="H38" s="96"/>
      <c r="I38" s="271"/>
      <c r="J38" s="272"/>
      <c r="K38" s="272"/>
      <c r="L38" s="273"/>
      <c r="M38" s="245"/>
      <c r="N38" s="245"/>
      <c r="O38" s="245"/>
      <c r="P38" s="245"/>
      <c r="Q38" s="267"/>
      <c r="R38" s="244"/>
      <c r="S38" s="245"/>
      <c r="T38" s="245"/>
      <c r="U38" s="249"/>
      <c r="V38" s="250"/>
      <c r="W38" s="251"/>
    </row>
    <row r="39" spans="1:23" ht="25.5" customHeight="1">
      <c r="A39" s="76">
        <v>24</v>
      </c>
      <c r="B39" s="268"/>
      <c r="C39" s="269"/>
      <c r="D39" s="269"/>
      <c r="E39" s="269"/>
      <c r="F39" s="270"/>
      <c r="G39" s="96"/>
      <c r="H39" s="96"/>
      <c r="I39" s="271"/>
      <c r="J39" s="272"/>
      <c r="K39" s="272"/>
      <c r="L39" s="273"/>
      <c r="M39" s="245"/>
      <c r="N39" s="245"/>
      <c r="O39" s="245"/>
      <c r="P39" s="245"/>
      <c r="Q39" s="267"/>
      <c r="R39" s="244"/>
      <c r="S39" s="245"/>
      <c r="T39" s="245"/>
      <c r="U39" s="249"/>
      <c r="V39" s="250"/>
      <c r="W39" s="251"/>
    </row>
    <row r="40" spans="1:23" ht="25.5" customHeight="1">
      <c r="A40" s="76">
        <v>25</v>
      </c>
      <c r="B40" s="268"/>
      <c r="C40" s="269"/>
      <c r="D40" s="269"/>
      <c r="E40" s="269"/>
      <c r="F40" s="270"/>
      <c r="G40" s="96"/>
      <c r="H40" s="96"/>
      <c r="I40" s="271"/>
      <c r="J40" s="272"/>
      <c r="K40" s="272"/>
      <c r="L40" s="273"/>
      <c r="M40" s="245"/>
      <c r="N40" s="245"/>
      <c r="O40" s="245"/>
      <c r="P40" s="245"/>
      <c r="Q40" s="267"/>
      <c r="R40" s="244"/>
      <c r="S40" s="245"/>
      <c r="T40" s="245"/>
      <c r="U40" s="249"/>
      <c r="V40" s="250"/>
      <c r="W40" s="251"/>
    </row>
    <row r="41" spans="1:23" ht="25.5" customHeight="1">
      <c r="A41" s="76">
        <v>26</v>
      </c>
      <c r="B41" s="268"/>
      <c r="C41" s="269"/>
      <c r="D41" s="269"/>
      <c r="E41" s="269"/>
      <c r="F41" s="270"/>
      <c r="G41" s="96"/>
      <c r="H41" s="96"/>
      <c r="I41" s="271"/>
      <c r="J41" s="272"/>
      <c r="K41" s="272"/>
      <c r="L41" s="273"/>
      <c r="M41" s="245"/>
      <c r="N41" s="245"/>
      <c r="O41" s="245"/>
      <c r="P41" s="245"/>
      <c r="Q41" s="267"/>
      <c r="R41" s="244"/>
      <c r="S41" s="245"/>
      <c r="T41" s="245"/>
      <c r="U41" s="249"/>
      <c r="V41" s="250"/>
      <c r="W41" s="251"/>
    </row>
    <row r="42" spans="1:23" ht="25.5" customHeight="1">
      <c r="A42" s="76">
        <v>27</v>
      </c>
      <c r="B42" s="268"/>
      <c r="C42" s="269"/>
      <c r="D42" s="269"/>
      <c r="E42" s="269"/>
      <c r="F42" s="270"/>
      <c r="G42" s="96"/>
      <c r="H42" s="96"/>
      <c r="I42" s="271"/>
      <c r="J42" s="272"/>
      <c r="K42" s="272"/>
      <c r="L42" s="273"/>
      <c r="M42" s="245"/>
      <c r="N42" s="245"/>
      <c r="O42" s="245"/>
      <c r="P42" s="245"/>
      <c r="Q42" s="267"/>
      <c r="R42" s="244"/>
      <c r="S42" s="245"/>
      <c r="T42" s="245"/>
      <c r="U42" s="249"/>
      <c r="V42" s="250"/>
      <c r="W42" s="251"/>
    </row>
    <row r="43" spans="1:23" ht="25.5" customHeight="1">
      <c r="A43" s="76">
        <v>28</v>
      </c>
      <c r="B43" s="268"/>
      <c r="C43" s="269"/>
      <c r="D43" s="269"/>
      <c r="E43" s="269"/>
      <c r="F43" s="270"/>
      <c r="G43" s="96"/>
      <c r="H43" s="96"/>
      <c r="I43" s="271"/>
      <c r="J43" s="272"/>
      <c r="K43" s="272"/>
      <c r="L43" s="273"/>
      <c r="M43" s="245"/>
      <c r="N43" s="245"/>
      <c r="O43" s="245"/>
      <c r="P43" s="245"/>
      <c r="Q43" s="267"/>
      <c r="R43" s="244"/>
      <c r="S43" s="245"/>
      <c r="T43" s="245"/>
      <c r="U43" s="249"/>
      <c r="V43" s="250"/>
      <c r="W43" s="251"/>
    </row>
    <row r="44" spans="1:23" ht="25.5" customHeight="1">
      <c r="A44" s="76">
        <v>29</v>
      </c>
      <c r="B44" s="268"/>
      <c r="C44" s="269"/>
      <c r="D44" s="269"/>
      <c r="E44" s="269"/>
      <c r="F44" s="270"/>
      <c r="G44" s="96"/>
      <c r="H44" s="96"/>
      <c r="I44" s="271"/>
      <c r="J44" s="272"/>
      <c r="K44" s="272"/>
      <c r="L44" s="273"/>
      <c r="M44" s="245"/>
      <c r="N44" s="245"/>
      <c r="O44" s="245"/>
      <c r="P44" s="245"/>
      <c r="Q44" s="267"/>
      <c r="R44" s="244"/>
      <c r="S44" s="245"/>
      <c r="T44" s="245"/>
      <c r="U44" s="249"/>
      <c r="V44" s="250"/>
      <c r="W44" s="251"/>
    </row>
    <row r="45" spans="1:23" ht="54" customHeight="1">
      <c r="A45" s="326" t="s">
        <v>170</v>
      </c>
      <c r="B45" s="326"/>
      <c r="C45" s="326"/>
      <c r="D45" s="326"/>
      <c r="E45" s="326"/>
      <c r="F45" s="326"/>
      <c r="G45" s="326"/>
      <c r="H45" s="326"/>
      <c r="I45" s="326"/>
      <c r="J45" s="326"/>
      <c r="K45" s="326"/>
      <c r="L45" s="326"/>
      <c r="M45" s="326"/>
      <c r="N45" s="326"/>
      <c r="O45" s="326"/>
      <c r="P45" s="326"/>
      <c r="Q45" s="326"/>
      <c r="R45" s="326"/>
      <c r="S45" s="326"/>
      <c r="T45" s="326"/>
      <c r="U45" s="83"/>
      <c r="V45" s="83"/>
      <c r="W45" s="83"/>
    </row>
    <row r="46" spans="1:23" ht="18.75" customHeight="1">
      <c r="R46" s="78"/>
    </row>
    <row r="47" spans="1:23" ht="18.75" customHeight="1">
      <c r="R47" s="78"/>
    </row>
    <row r="48" spans="1:23" ht="18.75" customHeight="1">
      <c r="R48" s="78"/>
    </row>
    <row r="49" spans="18:18" ht="18.75" customHeight="1">
      <c r="R49" s="78"/>
    </row>
    <row r="50" spans="18:18" ht="18.75" customHeight="1">
      <c r="R50" s="78"/>
    </row>
  </sheetData>
  <sheetProtection algorithmName="SHA-512" hashValue="mmS1wB9eNliJkjqRgpEEQhK45S+glocJgovdq11k/1GFoE+BOdg+hdaThA5Vcr3W9eZi2Gv6VXcrHF9ogFxp6A==" saltValue="IgjUhnBS0w0sXXyp87OgAQ==" spinCount="100000" sheet="1" objects="1" scenarios="1"/>
  <dataConsolidate/>
  <mergeCells count="171">
    <mergeCell ref="A45:T45"/>
    <mergeCell ref="R30:T30"/>
    <mergeCell ref="R31:T31"/>
    <mergeCell ref="R32:T32"/>
    <mergeCell ref="R33:T33"/>
    <mergeCell ref="U25:W25"/>
    <mergeCell ref="U26:W26"/>
    <mergeCell ref="U27:W27"/>
    <mergeCell ref="U28:W28"/>
    <mergeCell ref="U29:W29"/>
    <mergeCell ref="U30:W30"/>
    <mergeCell ref="U31:W31"/>
    <mergeCell ref="U32:W32"/>
    <mergeCell ref="U33:W33"/>
    <mergeCell ref="U34:W34"/>
    <mergeCell ref="U35:W35"/>
    <mergeCell ref="U36:W36"/>
    <mergeCell ref="U37:W37"/>
    <mergeCell ref="U38:W38"/>
    <mergeCell ref="U39:W39"/>
    <mergeCell ref="R42:T42"/>
    <mergeCell ref="B44:F44"/>
    <mergeCell ref="I44:L44"/>
    <mergeCell ref="M44:Q44"/>
    <mergeCell ref="U23:W23"/>
    <mergeCell ref="U24:W24"/>
    <mergeCell ref="R25:T25"/>
    <mergeCell ref="R26:T26"/>
    <mergeCell ref="R27:T27"/>
    <mergeCell ref="R28:T28"/>
    <mergeCell ref="R29:T29"/>
    <mergeCell ref="U43:W43"/>
    <mergeCell ref="U44:W44"/>
    <mergeCell ref="U40:W40"/>
    <mergeCell ref="U41:W41"/>
    <mergeCell ref="U42:W42"/>
    <mergeCell ref="R43:T43"/>
    <mergeCell ref="R44:T44"/>
    <mergeCell ref="R23:T23"/>
    <mergeCell ref="R24:T24"/>
    <mergeCell ref="R34:T34"/>
    <mergeCell ref="R35:T35"/>
    <mergeCell ref="R36:T36"/>
    <mergeCell ref="R37:T37"/>
    <mergeCell ref="R38:T38"/>
    <mergeCell ref="R39:T39"/>
    <mergeCell ref="R40:T40"/>
    <mergeCell ref="R41:T41"/>
    <mergeCell ref="B42:F42"/>
    <mergeCell ref="I42:L42"/>
    <mergeCell ref="M42:Q42"/>
    <mergeCell ref="B43:F43"/>
    <mergeCell ref="I43:L43"/>
    <mergeCell ref="M43:Q43"/>
    <mergeCell ref="B40:F40"/>
    <mergeCell ref="I40:L40"/>
    <mergeCell ref="M40:Q40"/>
    <mergeCell ref="B41:F41"/>
    <mergeCell ref="I41:L41"/>
    <mergeCell ref="M41:Q41"/>
    <mergeCell ref="B38:F38"/>
    <mergeCell ref="I38:L38"/>
    <mergeCell ref="M38:Q38"/>
    <mergeCell ref="B39:F39"/>
    <mergeCell ref="I39:L39"/>
    <mergeCell ref="M39:Q39"/>
    <mergeCell ref="B36:F36"/>
    <mergeCell ref="I36:L36"/>
    <mergeCell ref="M36:Q36"/>
    <mergeCell ref="B37:F37"/>
    <mergeCell ref="I37:L37"/>
    <mergeCell ref="M37:Q37"/>
    <mergeCell ref="M19:Q19"/>
    <mergeCell ref="M20:Q20"/>
    <mergeCell ref="I22:L22"/>
    <mergeCell ref="B19:F19"/>
    <mergeCell ref="I19:L19"/>
    <mergeCell ref="M17:Q17"/>
    <mergeCell ref="B16:F16"/>
    <mergeCell ref="I16:L16"/>
    <mergeCell ref="M16:Q16"/>
    <mergeCell ref="B18:F18"/>
    <mergeCell ref="B20:F20"/>
    <mergeCell ref="I20:L20"/>
    <mergeCell ref="I18:L18"/>
    <mergeCell ref="A4:Q4"/>
    <mergeCell ref="M11:Q11"/>
    <mergeCell ref="M12:Q12"/>
    <mergeCell ref="I9:L14"/>
    <mergeCell ref="M15:Q15"/>
    <mergeCell ref="B8:F14"/>
    <mergeCell ref="I8:Q8"/>
    <mergeCell ref="H8:H14"/>
    <mergeCell ref="I15:L15"/>
    <mergeCell ref="B15:F15"/>
    <mergeCell ref="M9:Q9"/>
    <mergeCell ref="M10:Q10"/>
    <mergeCell ref="A8:A14"/>
    <mergeCell ref="M13:Q13"/>
    <mergeCell ref="M14:Q14"/>
    <mergeCell ref="G8:G14"/>
    <mergeCell ref="I25:L25"/>
    <mergeCell ref="I23:L23"/>
    <mergeCell ref="M21:Q21"/>
    <mergeCell ref="B21:F21"/>
    <mergeCell ref="I21:L21"/>
    <mergeCell ref="M24:Q24"/>
    <mergeCell ref="M25:Q25"/>
    <mergeCell ref="I26:L26"/>
    <mergeCell ref="B25:F25"/>
    <mergeCell ref="B26:F26"/>
    <mergeCell ref="M30:Q30"/>
    <mergeCell ref="B27:F27"/>
    <mergeCell ref="M28:Q28"/>
    <mergeCell ref="I27:L27"/>
    <mergeCell ref="B28:F28"/>
    <mergeCell ref="I28:L28"/>
    <mergeCell ref="M27:Q27"/>
    <mergeCell ref="I33:L33"/>
    <mergeCell ref="B35:F35"/>
    <mergeCell ref="I35:L35"/>
    <mergeCell ref="M35:Q35"/>
    <mergeCell ref="B32:F32"/>
    <mergeCell ref="I32:L32"/>
    <mergeCell ref="B31:F31"/>
    <mergeCell ref="I31:L31"/>
    <mergeCell ref="M31:Q31"/>
    <mergeCell ref="M33:Q33"/>
    <mergeCell ref="M34:Q34"/>
    <mergeCell ref="R8:W8"/>
    <mergeCell ref="A1:W1"/>
    <mergeCell ref="E6:G6"/>
    <mergeCell ref="N6:P6"/>
    <mergeCell ref="A3:Q3"/>
    <mergeCell ref="M32:Q32"/>
    <mergeCell ref="B33:F33"/>
    <mergeCell ref="B34:F34"/>
    <mergeCell ref="I34:L34"/>
    <mergeCell ref="B29:F29"/>
    <mergeCell ref="I29:L29"/>
    <mergeCell ref="B30:F30"/>
    <mergeCell ref="I30:L30"/>
    <mergeCell ref="M26:Q26"/>
    <mergeCell ref="M23:Q23"/>
    <mergeCell ref="B17:F17"/>
    <mergeCell ref="I24:L24"/>
    <mergeCell ref="B23:F23"/>
    <mergeCell ref="I17:L17"/>
    <mergeCell ref="B22:F22"/>
    <mergeCell ref="B24:F24"/>
    <mergeCell ref="M22:Q22"/>
    <mergeCell ref="M18:Q18"/>
    <mergeCell ref="M29:Q29"/>
    <mergeCell ref="R22:T22"/>
    <mergeCell ref="U16:W16"/>
    <mergeCell ref="U17:W17"/>
    <mergeCell ref="U18:W18"/>
    <mergeCell ref="U19:W19"/>
    <mergeCell ref="U20:W20"/>
    <mergeCell ref="U21:W21"/>
    <mergeCell ref="U22:W22"/>
    <mergeCell ref="R13:W13"/>
    <mergeCell ref="U14:W14"/>
    <mergeCell ref="R15:T15"/>
    <mergeCell ref="U15:W15"/>
    <mergeCell ref="R16:T16"/>
    <mergeCell ref="R17:T17"/>
    <mergeCell ref="R18:T18"/>
    <mergeCell ref="R19:T19"/>
    <mergeCell ref="R20:T20"/>
    <mergeCell ref="R21:T21"/>
  </mergeCells>
  <phoneticPr fontId="4"/>
  <pageMargins left="0.51181102362204722" right="0.31496062992125984" top="0.59055118110236227" bottom="0.31496062992125984" header="0.31496062992125984" footer="0.23622047244094491"/>
  <pageSetup paperSize="9" scale="83" fitToHeight="0" orientation="portrait" r:id="rId1"/>
  <headerFooter alignWithMargins="0">
    <oddHeader xml:space="preserve">&amp;R&amp;"ＭＳ ゴシック,標準"&amp;UNo.       </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リスト!$B$19:$B$29</xm:f>
          </x14:formula1>
          <xm:sqref>I16:L44</xm:sqref>
        </x14:dataValidation>
        <x14:dataValidation type="list" allowBlank="1" showInputMessage="1" showErrorMessage="1">
          <x14:formula1>
            <xm:f>リスト!$P$11:$P$12</xm:f>
          </x14:formula1>
          <xm:sqref>G16:G44</xm:sqref>
        </x14:dataValidation>
        <x14:dataValidation type="list" allowBlank="1" showInputMessage="1" showErrorMessage="1">
          <x14:formula1>
            <xm:f>OFFSET(リスト!$T$4,0,0,COUNTA(リスト!$T:$T)-COUNTBLANK(リスト!$T$4:$T$17))</xm:f>
          </x14:formula1>
          <xm:sqref>R16:R44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46"/>
  <sheetViews>
    <sheetView showGridLines="0" showZeros="0" view="pageBreakPreview" zoomScale="85" zoomScaleNormal="100" zoomScaleSheetLayoutView="85" workbookViewId="0">
      <selection activeCell="G25" sqref="G25"/>
    </sheetView>
  </sheetViews>
  <sheetFormatPr defaultColWidth="4.375" defaultRowHeight="18.75" customHeight="1"/>
  <cols>
    <col min="1" max="17" width="5.125" style="66" customWidth="1"/>
    <col min="18" max="18" width="5.125" style="79" customWidth="1"/>
    <col min="19" max="20" width="5.125" style="66" customWidth="1"/>
    <col min="21" max="23" width="4.875" style="66" customWidth="1"/>
    <col min="24" max="16384" width="4.375" style="66"/>
  </cols>
  <sheetData>
    <row r="1" spans="1:24" ht="15" customHeight="1">
      <c r="A1" s="302" t="s">
        <v>94</v>
      </c>
      <c r="B1" s="288" t="s">
        <v>168</v>
      </c>
      <c r="C1" s="289"/>
      <c r="D1" s="289"/>
      <c r="E1" s="289"/>
      <c r="F1" s="290"/>
      <c r="G1" s="302" t="s">
        <v>98</v>
      </c>
      <c r="H1" s="302" t="s">
        <v>93</v>
      </c>
      <c r="I1" s="300" t="s">
        <v>92</v>
      </c>
      <c r="J1" s="288"/>
      <c r="K1" s="288"/>
      <c r="L1" s="288"/>
      <c r="M1" s="289"/>
      <c r="N1" s="289"/>
      <c r="O1" s="289"/>
      <c r="P1" s="289"/>
      <c r="Q1" s="301"/>
      <c r="R1" s="341" t="s">
        <v>130</v>
      </c>
      <c r="S1" s="341"/>
      <c r="T1" s="341"/>
      <c r="U1" s="263"/>
      <c r="V1" s="263"/>
      <c r="W1" s="263"/>
      <c r="X1" s="86"/>
    </row>
    <row r="2" spans="1:24" ht="15" customHeight="1">
      <c r="A2" s="303"/>
      <c r="B2" s="291"/>
      <c r="C2" s="292"/>
      <c r="D2" s="292"/>
      <c r="E2" s="292"/>
      <c r="F2" s="293"/>
      <c r="G2" s="303"/>
      <c r="H2" s="303"/>
      <c r="I2" s="277" t="s">
        <v>91</v>
      </c>
      <c r="J2" s="278"/>
      <c r="K2" s="278"/>
      <c r="L2" s="279"/>
      <c r="M2" s="342" t="s">
        <v>169</v>
      </c>
      <c r="N2" s="342"/>
      <c r="O2" s="342"/>
      <c r="P2" s="342"/>
      <c r="Q2" s="343"/>
      <c r="R2" s="104"/>
      <c r="S2" s="105"/>
      <c r="T2" s="106"/>
      <c r="U2" s="255" t="s">
        <v>148</v>
      </c>
      <c r="V2" s="256"/>
      <c r="W2" s="257"/>
      <c r="X2" s="86"/>
    </row>
    <row r="3" spans="1:24" ht="25.5" customHeight="1">
      <c r="A3" s="75">
        <v>30</v>
      </c>
      <c r="B3" s="327"/>
      <c r="C3" s="319"/>
      <c r="D3" s="319"/>
      <c r="E3" s="319"/>
      <c r="F3" s="320"/>
      <c r="G3" s="95"/>
      <c r="H3" s="95"/>
      <c r="I3" s="321"/>
      <c r="J3" s="322"/>
      <c r="K3" s="322"/>
      <c r="L3" s="323"/>
      <c r="M3" s="324"/>
      <c r="N3" s="324"/>
      <c r="O3" s="324"/>
      <c r="P3" s="324"/>
      <c r="Q3" s="325"/>
      <c r="R3" s="328"/>
      <c r="S3" s="324"/>
      <c r="T3" s="324"/>
      <c r="U3" s="246"/>
      <c r="V3" s="247"/>
      <c r="W3" s="248"/>
    </row>
    <row r="4" spans="1:24" ht="25.5" customHeight="1">
      <c r="A4" s="76">
        <v>31</v>
      </c>
      <c r="B4" s="268"/>
      <c r="C4" s="269"/>
      <c r="D4" s="269"/>
      <c r="E4" s="269"/>
      <c r="F4" s="270"/>
      <c r="G4" s="96"/>
      <c r="H4" s="96"/>
      <c r="I4" s="271"/>
      <c r="J4" s="272"/>
      <c r="K4" s="272"/>
      <c r="L4" s="273"/>
      <c r="M4" s="245"/>
      <c r="N4" s="245"/>
      <c r="O4" s="245"/>
      <c r="P4" s="245"/>
      <c r="Q4" s="267"/>
      <c r="R4" s="244"/>
      <c r="S4" s="245"/>
      <c r="T4" s="245"/>
      <c r="U4" s="249"/>
      <c r="V4" s="250"/>
      <c r="W4" s="251"/>
    </row>
    <row r="5" spans="1:24" ht="25.5" customHeight="1">
      <c r="A5" s="76">
        <v>32</v>
      </c>
      <c r="B5" s="268"/>
      <c r="C5" s="269"/>
      <c r="D5" s="269"/>
      <c r="E5" s="269"/>
      <c r="F5" s="270"/>
      <c r="G5" s="96"/>
      <c r="H5" s="96"/>
      <c r="I5" s="271"/>
      <c r="J5" s="272"/>
      <c r="K5" s="272"/>
      <c r="L5" s="273"/>
      <c r="M5" s="245"/>
      <c r="N5" s="245"/>
      <c r="O5" s="245"/>
      <c r="P5" s="245"/>
      <c r="Q5" s="267"/>
      <c r="R5" s="244"/>
      <c r="S5" s="245"/>
      <c r="T5" s="245"/>
      <c r="U5" s="249"/>
      <c r="V5" s="250"/>
      <c r="W5" s="251"/>
    </row>
    <row r="6" spans="1:24" ht="25.5" customHeight="1">
      <c r="A6" s="76">
        <v>33</v>
      </c>
      <c r="B6" s="268"/>
      <c r="C6" s="269"/>
      <c r="D6" s="269"/>
      <c r="E6" s="269"/>
      <c r="F6" s="270"/>
      <c r="G6" s="96"/>
      <c r="H6" s="96"/>
      <c r="I6" s="271"/>
      <c r="J6" s="272"/>
      <c r="K6" s="272"/>
      <c r="L6" s="273"/>
      <c r="M6" s="245"/>
      <c r="N6" s="245"/>
      <c r="O6" s="245"/>
      <c r="P6" s="245"/>
      <c r="Q6" s="267"/>
      <c r="R6" s="244"/>
      <c r="S6" s="245"/>
      <c r="T6" s="245"/>
      <c r="U6" s="249"/>
      <c r="V6" s="250"/>
      <c r="W6" s="251"/>
    </row>
    <row r="7" spans="1:24" ht="25.5" customHeight="1">
      <c r="A7" s="76">
        <v>34</v>
      </c>
      <c r="B7" s="268"/>
      <c r="C7" s="269"/>
      <c r="D7" s="269"/>
      <c r="E7" s="269"/>
      <c r="F7" s="270"/>
      <c r="G7" s="96"/>
      <c r="H7" s="96"/>
      <c r="I7" s="271"/>
      <c r="J7" s="272"/>
      <c r="K7" s="272"/>
      <c r="L7" s="273"/>
      <c r="M7" s="245"/>
      <c r="N7" s="245"/>
      <c r="O7" s="245"/>
      <c r="P7" s="245"/>
      <c r="Q7" s="267"/>
      <c r="R7" s="244"/>
      <c r="S7" s="245"/>
      <c r="T7" s="245"/>
      <c r="U7" s="249"/>
      <c r="V7" s="250"/>
      <c r="W7" s="251"/>
    </row>
    <row r="8" spans="1:24" ht="25.5" customHeight="1">
      <c r="A8" s="76">
        <v>35</v>
      </c>
      <c r="B8" s="268"/>
      <c r="C8" s="269"/>
      <c r="D8" s="269"/>
      <c r="E8" s="269"/>
      <c r="F8" s="270"/>
      <c r="G8" s="96"/>
      <c r="H8" s="96"/>
      <c r="I8" s="271"/>
      <c r="J8" s="272"/>
      <c r="K8" s="272"/>
      <c r="L8" s="273"/>
      <c r="M8" s="245"/>
      <c r="N8" s="245"/>
      <c r="O8" s="245"/>
      <c r="P8" s="245"/>
      <c r="Q8" s="267"/>
      <c r="R8" s="244"/>
      <c r="S8" s="245"/>
      <c r="T8" s="245"/>
      <c r="U8" s="249"/>
      <c r="V8" s="250"/>
      <c r="W8" s="251"/>
    </row>
    <row r="9" spans="1:24" ht="25.5" customHeight="1">
      <c r="A9" s="76">
        <v>36</v>
      </c>
      <c r="B9" s="268"/>
      <c r="C9" s="269"/>
      <c r="D9" s="269"/>
      <c r="E9" s="269"/>
      <c r="F9" s="270"/>
      <c r="G9" s="96"/>
      <c r="H9" s="96"/>
      <c r="I9" s="271"/>
      <c r="J9" s="272"/>
      <c r="K9" s="272"/>
      <c r="L9" s="273"/>
      <c r="M9" s="245"/>
      <c r="N9" s="245"/>
      <c r="O9" s="245"/>
      <c r="P9" s="245"/>
      <c r="Q9" s="267"/>
      <c r="R9" s="244"/>
      <c r="S9" s="245"/>
      <c r="T9" s="245"/>
      <c r="U9" s="249"/>
      <c r="V9" s="250"/>
      <c r="W9" s="251"/>
    </row>
    <row r="10" spans="1:24" ht="25.5" customHeight="1">
      <c r="A10" s="76">
        <v>37</v>
      </c>
      <c r="B10" s="268"/>
      <c r="C10" s="269"/>
      <c r="D10" s="269"/>
      <c r="E10" s="269"/>
      <c r="F10" s="270"/>
      <c r="G10" s="96"/>
      <c r="H10" s="96"/>
      <c r="I10" s="271"/>
      <c r="J10" s="272"/>
      <c r="K10" s="272"/>
      <c r="L10" s="273"/>
      <c r="M10" s="245"/>
      <c r="N10" s="245"/>
      <c r="O10" s="245"/>
      <c r="P10" s="245"/>
      <c r="Q10" s="267"/>
      <c r="R10" s="244"/>
      <c r="S10" s="245"/>
      <c r="T10" s="245"/>
      <c r="U10" s="249"/>
      <c r="V10" s="250"/>
      <c r="W10" s="251"/>
    </row>
    <row r="11" spans="1:24" ht="25.5" customHeight="1">
      <c r="A11" s="76">
        <v>38</v>
      </c>
      <c r="B11" s="268"/>
      <c r="C11" s="269"/>
      <c r="D11" s="269"/>
      <c r="E11" s="269"/>
      <c r="F11" s="270"/>
      <c r="G11" s="96"/>
      <c r="H11" s="96"/>
      <c r="I11" s="271"/>
      <c r="J11" s="272"/>
      <c r="K11" s="272"/>
      <c r="L11" s="273"/>
      <c r="M11" s="245"/>
      <c r="N11" s="245"/>
      <c r="O11" s="245"/>
      <c r="P11" s="245"/>
      <c r="Q11" s="267"/>
      <c r="R11" s="244"/>
      <c r="S11" s="245"/>
      <c r="T11" s="245"/>
      <c r="U11" s="249"/>
      <c r="V11" s="250"/>
      <c r="W11" s="251"/>
    </row>
    <row r="12" spans="1:24" ht="25.5" customHeight="1">
      <c r="A12" s="76">
        <v>39</v>
      </c>
      <c r="B12" s="268"/>
      <c r="C12" s="269"/>
      <c r="D12" s="269"/>
      <c r="E12" s="269"/>
      <c r="F12" s="270"/>
      <c r="G12" s="96"/>
      <c r="H12" s="96"/>
      <c r="I12" s="271"/>
      <c r="J12" s="272"/>
      <c r="K12" s="272"/>
      <c r="L12" s="273"/>
      <c r="M12" s="245"/>
      <c r="N12" s="245"/>
      <c r="O12" s="245"/>
      <c r="P12" s="245"/>
      <c r="Q12" s="267"/>
      <c r="R12" s="244"/>
      <c r="S12" s="245"/>
      <c r="T12" s="245"/>
      <c r="U12" s="249"/>
      <c r="V12" s="250"/>
      <c r="W12" s="251"/>
    </row>
    <row r="13" spans="1:24" ht="25.5" customHeight="1">
      <c r="A13" s="76">
        <v>40</v>
      </c>
      <c r="B13" s="268"/>
      <c r="C13" s="269"/>
      <c r="D13" s="269"/>
      <c r="E13" s="269"/>
      <c r="F13" s="270"/>
      <c r="G13" s="96"/>
      <c r="H13" s="96"/>
      <c r="I13" s="271"/>
      <c r="J13" s="272"/>
      <c r="K13" s="272"/>
      <c r="L13" s="273"/>
      <c r="M13" s="245"/>
      <c r="N13" s="245"/>
      <c r="O13" s="245"/>
      <c r="P13" s="245"/>
      <c r="Q13" s="267"/>
      <c r="R13" s="244"/>
      <c r="S13" s="245"/>
      <c r="T13" s="245"/>
      <c r="U13" s="249"/>
      <c r="V13" s="250"/>
      <c r="W13" s="251"/>
    </row>
    <row r="14" spans="1:24" ht="25.5" customHeight="1">
      <c r="A14" s="76">
        <v>41</v>
      </c>
      <c r="B14" s="268"/>
      <c r="C14" s="269"/>
      <c r="D14" s="269"/>
      <c r="E14" s="269"/>
      <c r="F14" s="270"/>
      <c r="G14" s="96"/>
      <c r="H14" s="96"/>
      <c r="I14" s="271"/>
      <c r="J14" s="272"/>
      <c r="K14" s="272"/>
      <c r="L14" s="273"/>
      <c r="M14" s="245"/>
      <c r="N14" s="245"/>
      <c r="O14" s="245"/>
      <c r="P14" s="245"/>
      <c r="Q14" s="267"/>
      <c r="R14" s="244"/>
      <c r="S14" s="245"/>
      <c r="T14" s="245"/>
      <c r="U14" s="249"/>
      <c r="V14" s="250"/>
      <c r="W14" s="251"/>
    </row>
    <row r="15" spans="1:24" ht="25.5" customHeight="1">
      <c r="A15" s="76">
        <v>42</v>
      </c>
      <c r="B15" s="268"/>
      <c r="C15" s="269"/>
      <c r="D15" s="269"/>
      <c r="E15" s="269"/>
      <c r="F15" s="270"/>
      <c r="G15" s="96"/>
      <c r="H15" s="96"/>
      <c r="I15" s="271"/>
      <c r="J15" s="272"/>
      <c r="K15" s="272"/>
      <c r="L15" s="273"/>
      <c r="M15" s="245"/>
      <c r="N15" s="245"/>
      <c r="O15" s="245"/>
      <c r="P15" s="245"/>
      <c r="Q15" s="267"/>
      <c r="R15" s="244"/>
      <c r="S15" s="245"/>
      <c r="T15" s="245"/>
      <c r="U15" s="249"/>
      <c r="V15" s="250"/>
      <c r="W15" s="251"/>
    </row>
    <row r="16" spans="1:24" ht="25.5" customHeight="1">
      <c r="A16" s="76">
        <v>43</v>
      </c>
      <c r="B16" s="268"/>
      <c r="C16" s="269"/>
      <c r="D16" s="269"/>
      <c r="E16" s="269"/>
      <c r="F16" s="270"/>
      <c r="G16" s="96"/>
      <c r="H16" s="96"/>
      <c r="I16" s="271"/>
      <c r="J16" s="272"/>
      <c r="K16" s="272"/>
      <c r="L16" s="273"/>
      <c r="M16" s="245"/>
      <c r="N16" s="245"/>
      <c r="O16" s="245"/>
      <c r="P16" s="245"/>
      <c r="Q16" s="267"/>
      <c r="R16" s="244"/>
      <c r="S16" s="245"/>
      <c r="T16" s="245"/>
      <c r="U16" s="249"/>
      <c r="V16" s="250"/>
      <c r="W16" s="251"/>
    </row>
    <row r="17" spans="1:23" ht="25.5" customHeight="1">
      <c r="A17" s="76">
        <v>44</v>
      </c>
      <c r="B17" s="268"/>
      <c r="C17" s="269"/>
      <c r="D17" s="269"/>
      <c r="E17" s="269"/>
      <c r="F17" s="270"/>
      <c r="G17" s="96"/>
      <c r="H17" s="96"/>
      <c r="I17" s="271"/>
      <c r="J17" s="272"/>
      <c r="K17" s="272"/>
      <c r="L17" s="273"/>
      <c r="M17" s="245"/>
      <c r="N17" s="245"/>
      <c r="O17" s="245"/>
      <c r="P17" s="245"/>
      <c r="Q17" s="267"/>
      <c r="R17" s="244"/>
      <c r="S17" s="245"/>
      <c r="T17" s="245"/>
      <c r="U17" s="249"/>
      <c r="V17" s="250"/>
      <c r="W17" s="251"/>
    </row>
    <row r="18" spans="1:23" ht="25.5" customHeight="1">
      <c r="A18" s="76">
        <v>45</v>
      </c>
      <c r="B18" s="268"/>
      <c r="C18" s="269"/>
      <c r="D18" s="269"/>
      <c r="E18" s="269"/>
      <c r="F18" s="270"/>
      <c r="G18" s="96"/>
      <c r="H18" s="96"/>
      <c r="I18" s="271"/>
      <c r="J18" s="272"/>
      <c r="K18" s="272"/>
      <c r="L18" s="273"/>
      <c r="M18" s="245"/>
      <c r="N18" s="245"/>
      <c r="O18" s="245"/>
      <c r="P18" s="245"/>
      <c r="Q18" s="267"/>
      <c r="R18" s="244"/>
      <c r="S18" s="245"/>
      <c r="T18" s="245"/>
      <c r="U18" s="249"/>
      <c r="V18" s="250"/>
      <c r="W18" s="251"/>
    </row>
    <row r="19" spans="1:23" ht="25.5" customHeight="1">
      <c r="A19" s="76">
        <v>46</v>
      </c>
      <c r="B19" s="268"/>
      <c r="C19" s="269"/>
      <c r="D19" s="269"/>
      <c r="E19" s="269"/>
      <c r="F19" s="270"/>
      <c r="G19" s="96"/>
      <c r="H19" s="96"/>
      <c r="I19" s="271"/>
      <c r="J19" s="272"/>
      <c r="K19" s="272"/>
      <c r="L19" s="273"/>
      <c r="M19" s="245"/>
      <c r="N19" s="245"/>
      <c r="O19" s="245"/>
      <c r="P19" s="245"/>
      <c r="Q19" s="267"/>
      <c r="R19" s="244"/>
      <c r="S19" s="245"/>
      <c r="T19" s="245"/>
      <c r="U19" s="249"/>
      <c r="V19" s="250"/>
      <c r="W19" s="251"/>
    </row>
    <row r="20" spans="1:23" ht="25.5" customHeight="1">
      <c r="A20" s="76">
        <v>47</v>
      </c>
      <c r="B20" s="268"/>
      <c r="C20" s="269"/>
      <c r="D20" s="269"/>
      <c r="E20" s="269"/>
      <c r="F20" s="270"/>
      <c r="G20" s="96"/>
      <c r="H20" s="96"/>
      <c r="I20" s="271"/>
      <c r="J20" s="272"/>
      <c r="K20" s="272"/>
      <c r="L20" s="273"/>
      <c r="M20" s="245"/>
      <c r="N20" s="245"/>
      <c r="O20" s="245"/>
      <c r="P20" s="245"/>
      <c r="Q20" s="267"/>
      <c r="R20" s="244"/>
      <c r="S20" s="245"/>
      <c r="T20" s="245"/>
      <c r="U20" s="249"/>
      <c r="V20" s="250"/>
      <c r="W20" s="251"/>
    </row>
    <row r="21" spans="1:23" ht="25.5" customHeight="1">
      <c r="A21" s="76">
        <v>48</v>
      </c>
      <c r="B21" s="268"/>
      <c r="C21" s="269"/>
      <c r="D21" s="269"/>
      <c r="E21" s="269"/>
      <c r="F21" s="270"/>
      <c r="G21" s="96"/>
      <c r="H21" s="96"/>
      <c r="I21" s="271"/>
      <c r="J21" s="272"/>
      <c r="K21" s="272"/>
      <c r="L21" s="273"/>
      <c r="M21" s="245"/>
      <c r="N21" s="245"/>
      <c r="O21" s="245"/>
      <c r="P21" s="245"/>
      <c r="Q21" s="267"/>
      <c r="R21" s="244"/>
      <c r="S21" s="245"/>
      <c r="T21" s="245"/>
      <c r="U21" s="249"/>
      <c r="V21" s="250"/>
      <c r="W21" s="251"/>
    </row>
    <row r="22" spans="1:23" ht="25.5" customHeight="1">
      <c r="A22" s="76">
        <v>49</v>
      </c>
      <c r="B22" s="268"/>
      <c r="C22" s="269"/>
      <c r="D22" s="269"/>
      <c r="E22" s="269"/>
      <c r="F22" s="270"/>
      <c r="G22" s="96"/>
      <c r="H22" s="96"/>
      <c r="I22" s="271"/>
      <c r="J22" s="272"/>
      <c r="K22" s="272"/>
      <c r="L22" s="273"/>
      <c r="M22" s="245"/>
      <c r="N22" s="245"/>
      <c r="O22" s="245"/>
      <c r="P22" s="245"/>
      <c r="Q22" s="267"/>
      <c r="R22" s="244"/>
      <c r="S22" s="245"/>
      <c r="T22" s="245"/>
      <c r="U22" s="249"/>
      <c r="V22" s="250"/>
      <c r="W22" s="251"/>
    </row>
    <row r="23" spans="1:23" ht="25.5" customHeight="1">
      <c r="A23" s="76">
        <v>50</v>
      </c>
      <c r="B23" s="268"/>
      <c r="C23" s="269"/>
      <c r="D23" s="269"/>
      <c r="E23" s="269"/>
      <c r="F23" s="270"/>
      <c r="G23" s="96"/>
      <c r="H23" s="96"/>
      <c r="I23" s="271"/>
      <c r="J23" s="272"/>
      <c r="K23" s="272"/>
      <c r="L23" s="273"/>
      <c r="M23" s="245"/>
      <c r="N23" s="245"/>
      <c r="O23" s="245"/>
      <c r="P23" s="245"/>
      <c r="Q23" s="267"/>
      <c r="R23" s="244"/>
      <c r="S23" s="245"/>
      <c r="T23" s="245"/>
      <c r="U23" s="249"/>
      <c r="V23" s="250"/>
      <c r="W23" s="251"/>
    </row>
    <row r="24" spans="1:23" ht="25.5" customHeight="1">
      <c r="A24" s="76">
        <v>51</v>
      </c>
      <c r="B24" s="268"/>
      <c r="C24" s="269"/>
      <c r="D24" s="269"/>
      <c r="E24" s="269"/>
      <c r="F24" s="270"/>
      <c r="G24" s="96"/>
      <c r="H24" s="96"/>
      <c r="I24" s="271"/>
      <c r="J24" s="272"/>
      <c r="K24" s="272"/>
      <c r="L24" s="273"/>
      <c r="M24" s="245"/>
      <c r="N24" s="245"/>
      <c r="O24" s="245"/>
      <c r="P24" s="245"/>
      <c r="Q24" s="267"/>
      <c r="R24" s="244"/>
      <c r="S24" s="245"/>
      <c r="T24" s="245"/>
      <c r="U24" s="249"/>
      <c r="V24" s="250"/>
      <c r="W24" s="251"/>
    </row>
    <row r="25" spans="1:23" ht="25.5" customHeight="1">
      <c r="A25" s="76">
        <v>52</v>
      </c>
      <c r="B25" s="268"/>
      <c r="C25" s="269"/>
      <c r="D25" s="269"/>
      <c r="E25" s="269"/>
      <c r="F25" s="270"/>
      <c r="G25" s="96"/>
      <c r="H25" s="96"/>
      <c r="I25" s="271"/>
      <c r="J25" s="272"/>
      <c r="K25" s="272"/>
      <c r="L25" s="273"/>
      <c r="M25" s="245"/>
      <c r="N25" s="245"/>
      <c r="O25" s="245"/>
      <c r="P25" s="245"/>
      <c r="Q25" s="267"/>
      <c r="R25" s="244"/>
      <c r="S25" s="245"/>
      <c r="T25" s="245"/>
      <c r="U25" s="249"/>
      <c r="V25" s="250"/>
      <c r="W25" s="251"/>
    </row>
    <row r="26" spans="1:23" ht="25.5" customHeight="1">
      <c r="A26" s="76">
        <v>53</v>
      </c>
      <c r="B26" s="268"/>
      <c r="C26" s="269"/>
      <c r="D26" s="269"/>
      <c r="E26" s="269"/>
      <c r="F26" s="270"/>
      <c r="G26" s="96"/>
      <c r="H26" s="96"/>
      <c r="I26" s="271"/>
      <c r="J26" s="272"/>
      <c r="K26" s="272"/>
      <c r="L26" s="273"/>
      <c r="M26" s="245"/>
      <c r="N26" s="245"/>
      <c r="O26" s="245"/>
      <c r="P26" s="245"/>
      <c r="Q26" s="267"/>
      <c r="R26" s="244"/>
      <c r="S26" s="245"/>
      <c r="T26" s="245"/>
      <c r="U26" s="249"/>
      <c r="V26" s="250"/>
      <c r="W26" s="251"/>
    </row>
    <row r="27" spans="1:23" ht="25.5" customHeight="1">
      <c r="A27" s="76">
        <v>54</v>
      </c>
      <c r="B27" s="268"/>
      <c r="C27" s="269"/>
      <c r="D27" s="269"/>
      <c r="E27" s="269"/>
      <c r="F27" s="270"/>
      <c r="G27" s="96"/>
      <c r="H27" s="96"/>
      <c r="I27" s="271"/>
      <c r="J27" s="272"/>
      <c r="K27" s="272"/>
      <c r="L27" s="273"/>
      <c r="M27" s="245"/>
      <c r="N27" s="245"/>
      <c r="O27" s="245"/>
      <c r="P27" s="245"/>
      <c r="Q27" s="267"/>
      <c r="R27" s="244"/>
      <c r="S27" s="245"/>
      <c r="T27" s="245"/>
      <c r="U27" s="249"/>
      <c r="V27" s="250"/>
      <c r="W27" s="251"/>
    </row>
    <row r="28" spans="1:23" ht="25.5" customHeight="1">
      <c r="A28" s="76">
        <v>55</v>
      </c>
      <c r="B28" s="268"/>
      <c r="C28" s="269"/>
      <c r="D28" s="269"/>
      <c r="E28" s="269"/>
      <c r="F28" s="270"/>
      <c r="G28" s="96"/>
      <c r="H28" s="96"/>
      <c r="I28" s="271"/>
      <c r="J28" s="272"/>
      <c r="K28" s="272"/>
      <c r="L28" s="273"/>
      <c r="M28" s="245"/>
      <c r="N28" s="245"/>
      <c r="O28" s="245"/>
      <c r="P28" s="245"/>
      <c r="Q28" s="267"/>
      <c r="R28" s="244"/>
      <c r="S28" s="245"/>
      <c r="T28" s="245"/>
      <c r="U28" s="249"/>
      <c r="V28" s="250"/>
      <c r="W28" s="251"/>
    </row>
    <row r="29" spans="1:23" ht="25.5" customHeight="1">
      <c r="A29" s="76">
        <v>56</v>
      </c>
      <c r="B29" s="268"/>
      <c r="C29" s="269"/>
      <c r="D29" s="269"/>
      <c r="E29" s="269"/>
      <c r="F29" s="270"/>
      <c r="G29" s="96"/>
      <c r="H29" s="96"/>
      <c r="I29" s="271"/>
      <c r="J29" s="272"/>
      <c r="K29" s="272"/>
      <c r="L29" s="273"/>
      <c r="M29" s="245"/>
      <c r="N29" s="245"/>
      <c r="O29" s="245"/>
      <c r="P29" s="245"/>
      <c r="Q29" s="267"/>
      <c r="R29" s="244"/>
      <c r="S29" s="245"/>
      <c r="T29" s="245"/>
      <c r="U29" s="249"/>
      <c r="V29" s="250"/>
      <c r="W29" s="251"/>
    </row>
    <row r="30" spans="1:23" ht="25.5" customHeight="1">
      <c r="A30" s="76">
        <v>57</v>
      </c>
      <c r="B30" s="268"/>
      <c r="C30" s="269"/>
      <c r="D30" s="269"/>
      <c r="E30" s="269"/>
      <c r="F30" s="270"/>
      <c r="G30" s="96"/>
      <c r="H30" s="96"/>
      <c r="I30" s="271"/>
      <c r="J30" s="272"/>
      <c r="K30" s="272"/>
      <c r="L30" s="273"/>
      <c r="M30" s="245"/>
      <c r="N30" s="245"/>
      <c r="O30" s="245"/>
      <c r="P30" s="245"/>
      <c r="Q30" s="267"/>
      <c r="R30" s="244"/>
      <c r="S30" s="245"/>
      <c r="T30" s="245"/>
      <c r="U30" s="249"/>
      <c r="V30" s="250"/>
      <c r="W30" s="251"/>
    </row>
    <row r="31" spans="1:23" ht="25.5" customHeight="1">
      <c r="A31" s="76">
        <v>58</v>
      </c>
      <c r="B31" s="268"/>
      <c r="C31" s="269"/>
      <c r="D31" s="269"/>
      <c r="E31" s="269"/>
      <c r="F31" s="270"/>
      <c r="G31" s="96"/>
      <c r="H31" s="96"/>
      <c r="I31" s="271"/>
      <c r="J31" s="272"/>
      <c r="K31" s="272"/>
      <c r="L31" s="273"/>
      <c r="M31" s="245"/>
      <c r="N31" s="245"/>
      <c r="O31" s="245"/>
      <c r="P31" s="245"/>
      <c r="Q31" s="267"/>
      <c r="R31" s="244"/>
      <c r="S31" s="245"/>
      <c r="T31" s="245"/>
      <c r="U31" s="249"/>
      <c r="V31" s="250"/>
      <c r="W31" s="251"/>
    </row>
    <row r="32" spans="1:23" ht="25.5" customHeight="1">
      <c r="A32" s="76">
        <v>59</v>
      </c>
      <c r="B32" s="268"/>
      <c r="C32" s="269"/>
      <c r="D32" s="269"/>
      <c r="E32" s="269"/>
      <c r="F32" s="270"/>
      <c r="G32" s="96"/>
      <c r="H32" s="96"/>
      <c r="I32" s="271"/>
      <c r="J32" s="272"/>
      <c r="K32" s="272"/>
      <c r="L32" s="273"/>
      <c r="M32" s="245"/>
      <c r="N32" s="245"/>
      <c r="O32" s="245"/>
      <c r="P32" s="245"/>
      <c r="Q32" s="267"/>
      <c r="R32" s="244"/>
      <c r="S32" s="245"/>
      <c r="T32" s="245"/>
      <c r="U32" s="249"/>
      <c r="V32" s="250"/>
      <c r="W32" s="251"/>
    </row>
    <row r="33" spans="1:23" ht="25.5" customHeight="1">
      <c r="A33" s="76">
        <v>60</v>
      </c>
      <c r="B33" s="268"/>
      <c r="C33" s="269"/>
      <c r="D33" s="269"/>
      <c r="E33" s="269"/>
      <c r="F33" s="270"/>
      <c r="G33" s="96"/>
      <c r="H33" s="96"/>
      <c r="I33" s="271"/>
      <c r="J33" s="272"/>
      <c r="K33" s="272"/>
      <c r="L33" s="273"/>
      <c r="M33" s="245"/>
      <c r="N33" s="245"/>
      <c r="O33" s="245"/>
      <c r="P33" s="245"/>
      <c r="Q33" s="267"/>
      <c r="R33" s="244"/>
      <c r="S33" s="245"/>
      <c r="T33" s="245"/>
      <c r="U33" s="249"/>
      <c r="V33" s="250"/>
      <c r="W33" s="251"/>
    </row>
    <row r="34" spans="1:23" ht="25.5" customHeight="1">
      <c r="A34" s="76">
        <v>61</v>
      </c>
      <c r="B34" s="268"/>
      <c r="C34" s="269"/>
      <c r="D34" s="269"/>
      <c r="E34" s="269"/>
      <c r="F34" s="270"/>
      <c r="G34" s="96"/>
      <c r="H34" s="96"/>
      <c r="I34" s="271"/>
      <c r="J34" s="272"/>
      <c r="K34" s="272"/>
      <c r="L34" s="273"/>
      <c r="M34" s="245"/>
      <c r="N34" s="245"/>
      <c r="O34" s="245"/>
      <c r="P34" s="245"/>
      <c r="Q34" s="267"/>
      <c r="R34" s="244"/>
      <c r="S34" s="245"/>
      <c r="T34" s="245"/>
      <c r="U34" s="249"/>
      <c r="V34" s="250"/>
      <c r="W34" s="251"/>
    </row>
    <row r="35" spans="1:23" ht="25.5" customHeight="1">
      <c r="A35" s="76">
        <v>62</v>
      </c>
      <c r="B35" s="268"/>
      <c r="C35" s="269"/>
      <c r="D35" s="269"/>
      <c r="E35" s="269"/>
      <c r="F35" s="270"/>
      <c r="G35" s="96"/>
      <c r="H35" s="96"/>
      <c r="I35" s="271"/>
      <c r="J35" s="272"/>
      <c r="K35" s="272"/>
      <c r="L35" s="273"/>
      <c r="M35" s="245"/>
      <c r="N35" s="245"/>
      <c r="O35" s="245"/>
      <c r="P35" s="245"/>
      <c r="Q35" s="267"/>
      <c r="R35" s="244"/>
      <c r="S35" s="245"/>
      <c r="T35" s="245"/>
      <c r="U35" s="249"/>
      <c r="V35" s="250"/>
      <c r="W35" s="251"/>
    </row>
    <row r="36" spans="1:23" ht="25.5" customHeight="1">
      <c r="A36" s="76">
        <v>63</v>
      </c>
      <c r="B36" s="268"/>
      <c r="C36" s="269"/>
      <c r="D36" s="269"/>
      <c r="E36" s="269"/>
      <c r="F36" s="270"/>
      <c r="G36" s="96"/>
      <c r="H36" s="96"/>
      <c r="I36" s="271"/>
      <c r="J36" s="272"/>
      <c r="K36" s="272"/>
      <c r="L36" s="273"/>
      <c r="M36" s="245"/>
      <c r="N36" s="245"/>
      <c r="O36" s="245"/>
      <c r="P36" s="245"/>
      <c r="Q36" s="267"/>
      <c r="R36" s="244"/>
      <c r="S36" s="245"/>
      <c r="T36" s="245"/>
      <c r="U36" s="249"/>
      <c r="V36" s="250"/>
      <c r="W36" s="251"/>
    </row>
    <row r="37" spans="1:23" ht="25.5" customHeight="1">
      <c r="A37" s="76">
        <v>64</v>
      </c>
      <c r="B37" s="268"/>
      <c r="C37" s="269"/>
      <c r="D37" s="269"/>
      <c r="E37" s="269"/>
      <c r="F37" s="270"/>
      <c r="G37" s="96"/>
      <c r="H37" s="96"/>
      <c r="I37" s="271"/>
      <c r="J37" s="272"/>
      <c r="K37" s="272"/>
      <c r="L37" s="273"/>
      <c r="M37" s="245"/>
      <c r="N37" s="245"/>
      <c r="O37" s="245"/>
      <c r="P37" s="245"/>
      <c r="Q37" s="267"/>
      <c r="R37" s="244"/>
      <c r="S37" s="245"/>
      <c r="T37" s="245"/>
      <c r="U37" s="249"/>
      <c r="V37" s="250"/>
      <c r="W37" s="251"/>
    </row>
    <row r="38" spans="1:23" ht="25.5" customHeight="1">
      <c r="A38" s="76">
        <v>65</v>
      </c>
      <c r="B38" s="268"/>
      <c r="C38" s="269"/>
      <c r="D38" s="269"/>
      <c r="E38" s="269"/>
      <c r="F38" s="270"/>
      <c r="G38" s="96"/>
      <c r="H38" s="96"/>
      <c r="I38" s="271"/>
      <c r="J38" s="272"/>
      <c r="K38" s="272"/>
      <c r="L38" s="273"/>
      <c r="M38" s="245"/>
      <c r="N38" s="245"/>
      <c r="O38" s="245"/>
      <c r="P38" s="245"/>
      <c r="Q38" s="267"/>
      <c r="R38" s="244"/>
      <c r="S38" s="245"/>
      <c r="T38" s="245"/>
      <c r="U38" s="249"/>
      <c r="V38" s="250"/>
      <c r="W38" s="251"/>
    </row>
    <row r="39" spans="1:23" ht="25.5" customHeight="1">
      <c r="A39" s="76">
        <v>66</v>
      </c>
      <c r="B39" s="268"/>
      <c r="C39" s="269"/>
      <c r="D39" s="269"/>
      <c r="E39" s="269"/>
      <c r="F39" s="270"/>
      <c r="G39" s="96"/>
      <c r="H39" s="96"/>
      <c r="I39" s="271"/>
      <c r="J39" s="272"/>
      <c r="K39" s="272"/>
      <c r="L39" s="273"/>
      <c r="M39" s="245"/>
      <c r="N39" s="245"/>
      <c r="O39" s="245"/>
      <c r="P39" s="245"/>
      <c r="Q39" s="267"/>
      <c r="R39" s="244"/>
      <c r="S39" s="245"/>
      <c r="T39" s="245"/>
      <c r="U39" s="249"/>
      <c r="V39" s="250"/>
      <c r="W39" s="251"/>
    </row>
    <row r="40" spans="1:23" ht="25.5" customHeight="1">
      <c r="A40" s="76">
        <v>67</v>
      </c>
      <c r="B40" s="268"/>
      <c r="C40" s="269"/>
      <c r="D40" s="269"/>
      <c r="E40" s="269"/>
      <c r="F40" s="270"/>
      <c r="G40" s="96"/>
      <c r="H40" s="96"/>
      <c r="I40" s="271"/>
      <c r="J40" s="272"/>
      <c r="K40" s="272"/>
      <c r="L40" s="273"/>
      <c r="M40" s="245"/>
      <c r="N40" s="245"/>
      <c r="O40" s="245"/>
      <c r="P40" s="245"/>
      <c r="Q40" s="267"/>
      <c r="R40" s="244"/>
      <c r="S40" s="245"/>
      <c r="T40" s="245"/>
      <c r="U40" s="249"/>
      <c r="V40" s="250"/>
      <c r="W40" s="251"/>
    </row>
    <row r="41" spans="1:23" ht="25.5" customHeight="1">
      <c r="A41" s="102">
        <v>68</v>
      </c>
      <c r="B41" s="329"/>
      <c r="C41" s="330"/>
      <c r="D41" s="330"/>
      <c r="E41" s="330"/>
      <c r="F41" s="331"/>
      <c r="G41" s="103"/>
      <c r="H41" s="103"/>
      <c r="I41" s="332"/>
      <c r="J41" s="333"/>
      <c r="K41" s="333"/>
      <c r="L41" s="334"/>
      <c r="M41" s="335"/>
      <c r="N41" s="335"/>
      <c r="O41" s="335"/>
      <c r="P41" s="335"/>
      <c r="Q41" s="336"/>
      <c r="R41" s="337"/>
      <c r="S41" s="335"/>
      <c r="T41" s="335"/>
      <c r="U41" s="338"/>
      <c r="V41" s="339"/>
      <c r="W41" s="340"/>
    </row>
    <row r="42" spans="1:23" ht="18.75" customHeight="1">
      <c r="R42" s="78"/>
    </row>
    <row r="43" spans="1:23" ht="18.75" customHeight="1">
      <c r="R43" s="78"/>
    </row>
    <row r="44" spans="1:23" ht="18.75" customHeight="1">
      <c r="R44" s="78"/>
    </row>
    <row r="45" spans="1:23" ht="18.75" customHeight="1">
      <c r="R45" s="78"/>
    </row>
    <row r="46" spans="1:23" ht="18.75" customHeight="1">
      <c r="R46" s="78"/>
    </row>
  </sheetData>
  <sheetProtection algorithmName="SHA-512" hashValue="FAJhrwWDokLhiWhFe8btwuJhWOJru+ADmsR2+TIQFbPBVR8cDNOnD+TMhvgDJ03vHHguF+zTkLIlrQVXcE/aYw==" saltValue="Pw84XkJkAT0EjErJWZ8C1w==" spinCount="100000" sheet="1" objects="1" scenarios="1"/>
  <dataConsolidate/>
  <mergeCells count="204">
    <mergeCell ref="U2:W2"/>
    <mergeCell ref="A1:A2"/>
    <mergeCell ref="B1:F2"/>
    <mergeCell ref="G1:G2"/>
    <mergeCell ref="H1:H2"/>
    <mergeCell ref="I1:Q1"/>
    <mergeCell ref="R1:W1"/>
    <mergeCell ref="I2:L2"/>
    <mergeCell ref="M2:Q2"/>
    <mergeCell ref="B41:F41"/>
    <mergeCell ref="I41:L41"/>
    <mergeCell ref="M41:Q41"/>
    <mergeCell ref="R41:T41"/>
    <mergeCell ref="U41:W41"/>
    <mergeCell ref="B39:F39"/>
    <mergeCell ref="I39:L39"/>
    <mergeCell ref="M39:Q39"/>
    <mergeCell ref="R39:T39"/>
    <mergeCell ref="U39:W39"/>
    <mergeCell ref="B40:F40"/>
    <mergeCell ref="I40:L40"/>
    <mergeCell ref="M40:Q40"/>
    <mergeCell ref="R40:T40"/>
    <mergeCell ref="U40:W40"/>
    <mergeCell ref="B37:F37"/>
    <mergeCell ref="I37:L37"/>
    <mergeCell ref="M37:Q37"/>
    <mergeCell ref="R37:T37"/>
    <mergeCell ref="U37:W37"/>
    <mergeCell ref="B38:F38"/>
    <mergeCell ref="I38:L38"/>
    <mergeCell ref="M38:Q38"/>
    <mergeCell ref="R38:T38"/>
    <mergeCell ref="U38:W38"/>
    <mergeCell ref="B35:F35"/>
    <mergeCell ref="I35:L35"/>
    <mergeCell ref="M35:Q35"/>
    <mergeCell ref="R35:T35"/>
    <mergeCell ref="U35:W35"/>
    <mergeCell ref="B36:F36"/>
    <mergeCell ref="I36:L36"/>
    <mergeCell ref="M36:Q36"/>
    <mergeCell ref="R36:T36"/>
    <mergeCell ref="U36:W36"/>
    <mergeCell ref="B33:F33"/>
    <mergeCell ref="I33:L33"/>
    <mergeCell ref="M33:Q33"/>
    <mergeCell ref="R33:T33"/>
    <mergeCell ref="U33:W33"/>
    <mergeCell ref="B34:F34"/>
    <mergeCell ref="I34:L34"/>
    <mergeCell ref="M34:Q34"/>
    <mergeCell ref="R34:T34"/>
    <mergeCell ref="U34:W34"/>
    <mergeCell ref="B31:F31"/>
    <mergeCell ref="I31:L31"/>
    <mergeCell ref="M31:Q31"/>
    <mergeCell ref="R31:T31"/>
    <mergeCell ref="U31:W31"/>
    <mergeCell ref="B32:F32"/>
    <mergeCell ref="I32:L32"/>
    <mergeCell ref="M32:Q32"/>
    <mergeCell ref="R32:T32"/>
    <mergeCell ref="U32:W32"/>
    <mergeCell ref="B29:F29"/>
    <mergeCell ref="I29:L29"/>
    <mergeCell ref="M29:Q29"/>
    <mergeCell ref="R29:T29"/>
    <mergeCell ref="U29:W29"/>
    <mergeCell ref="B30:F30"/>
    <mergeCell ref="I30:L30"/>
    <mergeCell ref="M30:Q30"/>
    <mergeCell ref="R30:T30"/>
    <mergeCell ref="U30:W30"/>
    <mergeCell ref="B27:F27"/>
    <mergeCell ref="I27:L27"/>
    <mergeCell ref="M27:Q27"/>
    <mergeCell ref="R27:T27"/>
    <mergeCell ref="U27:W27"/>
    <mergeCell ref="B28:F28"/>
    <mergeCell ref="I28:L28"/>
    <mergeCell ref="M28:Q28"/>
    <mergeCell ref="R28:T28"/>
    <mergeCell ref="U28:W28"/>
    <mergeCell ref="B25:F25"/>
    <mergeCell ref="I25:L25"/>
    <mergeCell ref="M25:Q25"/>
    <mergeCell ref="R25:T25"/>
    <mergeCell ref="U25:W25"/>
    <mergeCell ref="B26:F26"/>
    <mergeCell ref="I26:L26"/>
    <mergeCell ref="M26:Q26"/>
    <mergeCell ref="R26:T26"/>
    <mergeCell ref="U26:W26"/>
    <mergeCell ref="B23:F23"/>
    <mergeCell ref="I23:L23"/>
    <mergeCell ref="M23:Q23"/>
    <mergeCell ref="R23:T23"/>
    <mergeCell ref="U23:W23"/>
    <mergeCell ref="B24:F24"/>
    <mergeCell ref="I24:L24"/>
    <mergeCell ref="M24:Q24"/>
    <mergeCell ref="R24:T24"/>
    <mergeCell ref="U24:W24"/>
    <mergeCell ref="B21:F21"/>
    <mergeCell ref="I21:L21"/>
    <mergeCell ref="M21:Q21"/>
    <mergeCell ref="R21:T21"/>
    <mergeCell ref="U21:W21"/>
    <mergeCell ref="B22:F22"/>
    <mergeCell ref="I22:L22"/>
    <mergeCell ref="M22:Q22"/>
    <mergeCell ref="R22:T22"/>
    <mergeCell ref="U22:W22"/>
    <mergeCell ref="B19:F19"/>
    <mergeCell ref="I19:L19"/>
    <mergeCell ref="M19:Q19"/>
    <mergeCell ref="R19:T19"/>
    <mergeCell ref="U19:W19"/>
    <mergeCell ref="B20:F20"/>
    <mergeCell ref="I20:L20"/>
    <mergeCell ref="M20:Q20"/>
    <mergeCell ref="R20:T20"/>
    <mergeCell ref="U20:W20"/>
    <mergeCell ref="B17:F17"/>
    <mergeCell ref="I17:L17"/>
    <mergeCell ref="M17:Q17"/>
    <mergeCell ref="R17:T17"/>
    <mergeCell ref="U17:W17"/>
    <mergeCell ref="B18:F18"/>
    <mergeCell ref="I18:L18"/>
    <mergeCell ref="M18:Q18"/>
    <mergeCell ref="R18:T18"/>
    <mergeCell ref="U18:W18"/>
    <mergeCell ref="B15:F15"/>
    <mergeCell ref="I15:L15"/>
    <mergeCell ref="M15:Q15"/>
    <mergeCell ref="R15:T15"/>
    <mergeCell ref="U15:W15"/>
    <mergeCell ref="B16:F16"/>
    <mergeCell ref="I16:L16"/>
    <mergeCell ref="M16:Q16"/>
    <mergeCell ref="R16:T16"/>
    <mergeCell ref="U16:W16"/>
    <mergeCell ref="B13:F13"/>
    <mergeCell ref="I13:L13"/>
    <mergeCell ref="M13:Q13"/>
    <mergeCell ref="R13:T13"/>
    <mergeCell ref="U13:W13"/>
    <mergeCell ref="B14:F14"/>
    <mergeCell ref="I14:L14"/>
    <mergeCell ref="M14:Q14"/>
    <mergeCell ref="R14:T14"/>
    <mergeCell ref="U14:W14"/>
    <mergeCell ref="B11:F11"/>
    <mergeCell ref="I11:L11"/>
    <mergeCell ref="M11:Q11"/>
    <mergeCell ref="R11:T11"/>
    <mergeCell ref="U11:W11"/>
    <mergeCell ref="B12:F12"/>
    <mergeCell ref="I12:L12"/>
    <mergeCell ref="M12:Q12"/>
    <mergeCell ref="R12:T12"/>
    <mergeCell ref="U12:W12"/>
    <mergeCell ref="B9:F9"/>
    <mergeCell ref="I9:L9"/>
    <mergeCell ref="M9:Q9"/>
    <mergeCell ref="R9:T9"/>
    <mergeCell ref="U9:W9"/>
    <mergeCell ref="B10:F10"/>
    <mergeCell ref="I10:L10"/>
    <mergeCell ref="M10:Q10"/>
    <mergeCell ref="R10:T10"/>
    <mergeCell ref="U10:W10"/>
    <mergeCell ref="B7:F7"/>
    <mergeCell ref="I7:L7"/>
    <mergeCell ref="M7:Q7"/>
    <mergeCell ref="R7:T7"/>
    <mergeCell ref="U7:W7"/>
    <mergeCell ref="B8:F8"/>
    <mergeCell ref="I8:L8"/>
    <mergeCell ref="M8:Q8"/>
    <mergeCell ref="R8:T8"/>
    <mergeCell ref="U8:W8"/>
    <mergeCell ref="B5:F5"/>
    <mergeCell ref="I5:L5"/>
    <mergeCell ref="M5:Q5"/>
    <mergeCell ref="R5:T5"/>
    <mergeCell ref="U5:W5"/>
    <mergeCell ref="B6:F6"/>
    <mergeCell ref="I6:L6"/>
    <mergeCell ref="M6:Q6"/>
    <mergeCell ref="R6:T6"/>
    <mergeCell ref="U6:W6"/>
    <mergeCell ref="B3:F3"/>
    <mergeCell ref="I3:L3"/>
    <mergeCell ref="M3:Q3"/>
    <mergeCell ref="R3:T3"/>
    <mergeCell ref="U3:W3"/>
    <mergeCell ref="B4:F4"/>
    <mergeCell ref="I4:L4"/>
    <mergeCell ref="M4:Q4"/>
    <mergeCell ref="R4:T4"/>
    <mergeCell ref="U4:W4"/>
  </mergeCells>
  <phoneticPr fontId="4"/>
  <pageMargins left="0.51181102362204722" right="0.31496062992125984" top="0.62992125984251968" bottom="0.31496062992125984" header="0.31496062992125984" footer="0.23622047244094491"/>
  <pageSetup paperSize="9" scale="83" fitToHeight="0" orientation="portrait" r:id="rId1"/>
  <headerFooter alignWithMargins="0">
    <oddHeader xml:space="preserve">&amp;L&amp;14＜2枚目＞&amp;R&amp;"ＭＳ ゴシック,標準"&amp;UNo.       </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リスト!$B$19:$B$29</xm:f>
          </x14:formula1>
          <xm:sqref>I3:L41</xm:sqref>
        </x14:dataValidation>
        <x14:dataValidation type="list" allowBlank="1" showInputMessage="1" showErrorMessage="1">
          <x14:formula1>
            <xm:f>リスト!$P$11:$P$12</xm:f>
          </x14:formula1>
          <xm:sqref>G3:G41</xm:sqref>
        </x14:dataValidation>
        <x14:dataValidation type="list" allowBlank="1" showInputMessage="1" showErrorMessage="1">
          <x14:formula1>
            <xm:f>OFFSET(リスト!$T$4,0,0,COUNTA(リスト!$T:$T)-COUNTBLANK(リスト!$T$4:$T$17))</xm:f>
          </x14:formula1>
          <xm:sqref>R3:R41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リスト</vt:lpstr>
      <vt:lpstr>宿泊者名簿</vt:lpstr>
      <vt:lpstr>宿泊者名簿2枚目</vt:lpstr>
      <vt:lpstr>宿泊者名簿!Print_Area</vt:lpstr>
      <vt:lpstr>宿泊者名簿2枚目!Print_Area</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満行 大介</dc:creator>
  <cp:lastModifiedBy>白土 雅貴</cp:lastModifiedBy>
  <cp:lastPrinted>2017-10-09T01:52:51Z</cp:lastPrinted>
  <dcterms:created xsi:type="dcterms:W3CDTF">2017-09-27T00:28:04Z</dcterms:created>
  <dcterms:modified xsi:type="dcterms:W3CDTF">2018-08-03T01:01:33Z</dcterms:modified>
</cp:coreProperties>
</file>